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MugdhaL013650\Desktop\2026-2027\DAILY REPORTS\JULY\10 07 2026\"/>
    </mc:Choice>
  </mc:AlternateContent>
  <xr:revisionPtr revIDLastSave="0" documentId="13_ncr:1_{22FB5E90-78A0-4ED2-8405-69B7B0DD7641}" xr6:coauthVersionLast="47" xr6:coauthVersionMax="47" xr10:uidLastSave="{00000000-0000-0000-0000-000000000000}"/>
  <bookViews>
    <workbookView xWindow="-120" yWindow="-120" windowWidth="20730" windowHeight="11040" activeTab="1" xr2:uid="{00000000-000D-0000-FFFF-FFFF00000000}"/>
  </bookViews>
  <sheets>
    <sheet name="Instructions" sheetId="5" r:id="rId1"/>
    <sheet name="Closing Stock" sheetId="1" r:id="rId2"/>
    <sheet name="Yesterday Stock" sheetId="2" r:id="rId3"/>
    <sheet name="Details" sheetId="4" r:id="rId4"/>
  </sheets>
  <definedNames>
    <definedName name="_xlnm._FilterDatabase" localSheetId="1" hidden="1">'Closing Stock'!#REF!</definedName>
    <definedName name="_xlnm._FilterDatabase" localSheetId="2" hidden="1">'Yesterday Stock'!$A$1:$AA$1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B4" i="1" l="1"/>
  <c r="AF4" i="1" s="1"/>
  <c r="AB5" i="1"/>
  <c r="AF5" i="1" s="1"/>
  <c r="AB6" i="1"/>
  <c r="AF6" i="1" s="1"/>
  <c r="W5" i="1"/>
  <c r="A5" i="1" l="1"/>
  <c r="M5" i="1"/>
  <c r="R5" i="1"/>
  <c r="Y5" i="1" s="1"/>
  <c r="Z5" i="1"/>
  <c r="AC5" i="1"/>
  <c r="AD5" i="1"/>
  <c r="AE5" i="1"/>
  <c r="AG5" i="1"/>
  <c r="AH5" i="1"/>
  <c r="AE5" i="2"/>
  <c r="AD5" i="2"/>
  <c r="AC5" i="2"/>
  <c r="AB5" i="2"/>
  <c r="AF5" i="2" s="1"/>
  <c r="Z5" i="2"/>
  <c r="W5" i="2"/>
  <c r="R5" i="2"/>
  <c r="M5" i="2"/>
  <c r="A5" i="2"/>
  <c r="AE4" i="2"/>
  <c r="AD4" i="2"/>
  <c r="AC4" i="2"/>
  <c r="AB4" i="2"/>
  <c r="Z4" i="2"/>
  <c r="Y4" i="2"/>
  <c r="W4" i="2"/>
  <c r="R4" i="2"/>
  <c r="M4" i="2"/>
  <c r="A4" i="2"/>
  <c r="AE3" i="2"/>
  <c r="AD3" i="2"/>
  <c r="AC3" i="2"/>
  <c r="AB3" i="2"/>
  <c r="Z3" i="2"/>
  <c r="W3" i="2"/>
  <c r="R3" i="2"/>
  <c r="Y3" i="2" s="1"/>
  <c r="M3" i="2"/>
  <c r="A3" i="2"/>
  <c r="AE2" i="2"/>
  <c r="AD2" i="2"/>
  <c r="AC2" i="2"/>
  <c r="AB2" i="2"/>
  <c r="Z2" i="2"/>
  <c r="W2" i="2"/>
  <c r="AH3" i="2" s="1"/>
  <c r="R2" i="2"/>
  <c r="AG5" i="2" s="1"/>
  <c r="M2" i="2"/>
  <c r="A2" i="2"/>
  <c r="R3" i="1"/>
  <c r="Y3" i="1" s="1"/>
  <c r="W3" i="1"/>
  <c r="R4" i="1"/>
  <c r="W4" i="1"/>
  <c r="R6" i="1"/>
  <c r="Y6" i="1" s="1"/>
  <c r="W6" i="1"/>
  <c r="AD6" i="1"/>
  <c r="AC6" i="1"/>
  <c r="AC4" i="1"/>
  <c r="Z4" i="1"/>
  <c r="AD4" i="1"/>
  <c r="AE4" i="1"/>
  <c r="Z6" i="1"/>
  <c r="AE6" i="1"/>
  <c r="M2" i="1"/>
  <c r="M3" i="1"/>
  <c r="M4" i="1"/>
  <c r="M6" i="1"/>
  <c r="A6" i="1"/>
  <c r="A4" i="1"/>
  <c r="AF3" i="2" l="1"/>
  <c r="AF4" i="2"/>
  <c r="AH4" i="2"/>
  <c r="Y5" i="2"/>
  <c r="AF2" i="2"/>
  <c r="Y2" i="2"/>
  <c r="AH2" i="2"/>
  <c r="AG3" i="2"/>
  <c r="AG2" i="2"/>
  <c r="AH5" i="2"/>
  <c r="AH6" i="1"/>
  <c r="AG6" i="1"/>
  <c r="AH4" i="1"/>
  <c r="AG4" i="2"/>
  <c r="Y4" i="1"/>
  <c r="AG4" i="1"/>
  <c r="A2" i="1" l="1"/>
  <c r="A3" i="1"/>
  <c r="AB2" i="1"/>
  <c r="AB3" i="1"/>
  <c r="AC2" i="1"/>
  <c r="AC3" i="1"/>
  <c r="AD2" i="1"/>
  <c r="AD3" i="1"/>
  <c r="AE2" i="1"/>
  <c r="AE3" i="1"/>
  <c r="AG2" i="1"/>
  <c r="AG3" i="1"/>
  <c r="AH2" i="1"/>
  <c r="AH3" i="1"/>
  <c r="Z3" i="1"/>
  <c r="Z2" i="1"/>
  <c r="W2" i="1"/>
  <c r="R2" i="1"/>
  <c r="Y2" i="1" l="1"/>
  <c r="AF3" i="1"/>
  <c r="AF2" i="1"/>
</calcChain>
</file>

<file path=xl/sharedStrings.xml><?xml version="1.0" encoding="utf-8"?>
<sst xmlns="http://schemas.openxmlformats.org/spreadsheetml/2006/main" count="545" uniqueCount="426">
  <si>
    <t>WSP ID</t>
  </si>
  <si>
    <t>WSP Name</t>
  </si>
  <si>
    <t>Warehouse Name</t>
  </si>
  <si>
    <t>Delivery location</t>
  </si>
  <si>
    <t>Warehouse Address</t>
  </si>
  <si>
    <t>State</t>
  </si>
  <si>
    <t>Commodity name</t>
  </si>
  <si>
    <t>UOM</t>
  </si>
  <si>
    <t>Total Capacity of Warehouse</t>
  </si>
  <si>
    <t>Total No. of chambers/compartments/Godowns</t>
  </si>
  <si>
    <t>NCDEX Approved Capacity</t>
  </si>
  <si>
    <t>NON NCDEX Capacity</t>
  </si>
  <si>
    <t>NCDEX Stock</t>
  </si>
  <si>
    <t>NN Opening Stock</t>
  </si>
  <si>
    <t>NN Deposit </t>
  </si>
  <si>
    <t>NN Withdrawal</t>
  </si>
  <si>
    <t>NN Closing Stock</t>
  </si>
  <si>
    <t>NN Closing Stock Value in Rs.</t>
  </si>
  <si>
    <t>NE Opening Stock</t>
  </si>
  <si>
    <t>NE Deposit </t>
  </si>
  <si>
    <t>NE Withdrawal</t>
  </si>
  <si>
    <t>NE Closing Stock</t>
  </si>
  <si>
    <t>NE Closing Stock Value in Rs.</t>
  </si>
  <si>
    <t>Total NON NCDEX Stock</t>
  </si>
  <si>
    <t>Total NON NCDEX Stock valuation in Rs.</t>
  </si>
  <si>
    <t>Is NON NCDEX Stock in NCDEX Approved Capacity</t>
  </si>
  <si>
    <t>ABOHAR</t>
  </si>
  <si>
    <t>ANDAMAN &amp; NICOBAR ISLANDS</t>
  </si>
  <si>
    <t>KG</t>
  </si>
  <si>
    <t>ADAMPUR</t>
  </si>
  <si>
    <t>ANDHRA PRADESH</t>
  </si>
  <si>
    <t>MT</t>
  </si>
  <si>
    <t>ADILABAD</t>
  </si>
  <si>
    <t>ARUNACHAL PRADESH</t>
  </si>
  <si>
    <t>AGARTALA</t>
  </si>
  <si>
    <t>ASSAM</t>
  </si>
  <si>
    <t>AGRA</t>
  </si>
  <si>
    <t>BIHAR</t>
  </si>
  <si>
    <t>AHMEDABAD</t>
  </si>
  <si>
    <t>CHANDIGARH</t>
  </si>
  <si>
    <t>AHMEDNAGAR</t>
  </si>
  <si>
    <t>CHHATTISGARH</t>
  </si>
  <si>
    <t>AJMER</t>
  </si>
  <si>
    <t>DADRA &amp; NAGAR HAVELI</t>
  </si>
  <si>
    <t>AKOLA</t>
  </si>
  <si>
    <t>DAMAN &amp; DIU</t>
  </si>
  <si>
    <t>ALIGARH</t>
  </si>
  <si>
    <t>GOA</t>
  </si>
  <si>
    <t>ALUVA</t>
  </si>
  <si>
    <t>GUJARAT</t>
  </si>
  <si>
    <t>ALWAR</t>
  </si>
  <si>
    <t>HARYANA</t>
  </si>
  <si>
    <t>AMBATTUR</t>
  </si>
  <si>
    <t>HIMACHAL PRADESH</t>
  </si>
  <si>
    <t>AMRAVATI</t>
  </si>
  <si>
    <t>JAMMU &amp; KASHMIR</t>
  </si>
  <si>
    <t>AMRITSAR</t>
  </si>
  <si>
    <t>JHARKHAND</t>
  </si>
  <si>
    <t>ANAKAPALLE</t>
  </si>
  <si>
    <t>KARNATAKA</t>
  </si>
  <si>
    <t>ANAND</t>
  </si>
  <si>
    <t>KERALA</t>
  </si>
  <si>
    <t>ANANTHAPUR</t>
  </si>
  <si>
    <t>LAKSHADWEEP</t>
  </si>
  <si>
    <t>ARAKKONAM</t>
  </si>
  <si>
    <t>MADHYA PRADESH</t>
  </si>
  <si>
    <t>AROOR</t>
  </si>
  <si>
    <t>MAHARASHTRA</t>
  </si>
  <si>
    <t>ARUPPUKOTTAI</t>
  </si>
  <si>
    <t>MANIPUR</t>
  </si>
  <si>
    <t>ASHOKNAGAR</t>
  </si>
  <si>
    <t>MEGHALAYA</t>
  </si>
  <si>
    <t>AURANGABAD</t>
  </si>
  <si>
    <t>MIZORAM</t>
  </si>
  <si>
    <t>BAGALKOT</t>
  </si>
  <si>
    <t>NAGALAND</t>
  </si>
  <si>
    <t>BAHRAICH</t>
  </si>
  <si>
    <t>NCT OF DELHI</t>
  </si>
  <si>
    <t>BALLIA</t>
  </si>
  <si>
    <t>ODISHA</t>
  </si>
  <si>
    <t>BANASKANTHA</t>
  </si>
  <si>
    <t>PUDUCHERRY</t>
  </si>
  <si>
    <t>BANGALORE</t>
  </si>
  <si>
    <t>PUNJAB</t>
  </si>
  <si>
    <t>BARABANKI</t>
  </si>
  <si>
    <t>RAJASTHAN</t>
  </si>
  <si>
    <t>BARAN</t>
  </si>
  <si>
    <t>SIKKIM</t>
  </si>
  <si>
    <t>BAREILLY</t>
  </si>
  <si>
    <t>TAMIL NADU</t>
  </si>
  <si>
    <t>BARMER</t>
  </si>
  <si>
    <t>TELANGANA</t>
  </si>
  <si>
    <t>BARPETA</t>
  </si>
  <si>
    <t>TRIPURA</t>
  </si>
  <si>
    <t>BARWANI</t>
  </si>
  <si>
    <t>UTTAR PRADESH</t>
  </si>
  <si>
    <t>BASMAT</t>
  </si>
  <si>
    <t>UTTARAKHAND</t>
  </si>
  <si>
    <t>BATLAGUNDU</t>
  </si>
  <si>
    <t>WEST BENGAL</t>
  </si>
  <si>
    <t>BEED</t>
  </si>
  <si>
    <t>BELAGAVI</t>
  </si>
  <si>
    <t>BELGAUM</t>
  </si>
  <si>
    <t>BETUL</t>
  </si>
  <si>
    <t>BHABHAR</t>
  </si>
  <si>
    <t>BHAMATSAR</t>
  </si>
  <si>
    <t>BHANDARA</t>
  </si>
  <si>
    <t>BHARATPUR</t>
  </si>
  <si>
    <t>BHAVNAGAR</t>
  </si>
  <si>
    <t>BHIND</t>
  </si>
  <si>
    <t>BHIWANDI</t>
  </si>
  <si>
    <t>BHIWANI</t>
  </si>
  <si>
    <t>BHOPAL</t>
  </si>
  <si>
    <t>BIDAR</t>
  </si>
  <si>
    <t>BIJNOR</t>
  </si>
  <si>
    <t>BIKANER</t>
  </si>
  <si>
    <t>BUDAUN</t>
  </si>
  <si>
    <t>BULANDSHAHAR</t>
  </si>
  <si>
    <t>BULDHANA</t>
  </si>
  <si>
    <t>BUNDI</t>
  </si>
  <si>
    <t>CALICUT</t>
  </si>
  <si>
    <t>CHAMRAJNAGAR</t>
  </si>
  <si>
    <t>CHANDAUSI</t>
  </si>
  <si>
    <t>CHANDRAPUR</t>
  </si>
  <si>
    <t>CHENNAI</t>
  </si>
  <si>
    <t>CHERTHALA</t>
  </si>
  <si>
    <t>CHHATARPUR</t>
  </si>
  <si>
    <t>CHHINDWARA</t>
  </si>
  <si>
    <t>CHIKHLI</t>
  </si>
  <si>
    <t>CHIKMAGALUR</t>
  </si>
  <si>
    <t>CHIRGAON</t>
  </si>
  <si>
    <t>CHITTOOR</t>
  </si>
  <si>
    <t>COIMBATORE</t>
  </si>
  <si>
    <t>CUDDALORE</t>
  </si>
  <si>
    <t>CUDDAPAH</t>
  </si>
  <si>
    <t>DATIA</t>
  </si>
  <si>
    <t>DAUSA</t>
  </si>
  <si>
    <t>DAVANGERE</t>
  </si>
  <si>
    <t>DEBAI</t>
  </si>
  <si>
    <t>DEESA</t>
  </si>
  <si>
    <t>DEHRADUN</t>
  </si>
  <si>
    <t>DELHI</t>
  </si>
  <si>
    <t>DEWAS</t>
  </si>
  <si>
    <t>DHARMAVARAM</t>
  </si>
  <si>
    <t>DHARWAD</t>
  </si>
  <si>
    <t>DHULE</t>
  </si>
  <si>
    <t>DINDIGUL</t>
  </si>
  <si>
    <t>DUGGIRALA</t>
  </si>
  <si>
    <t>EAST MIDNAPORE</t>
  </si>
  <si>
    <t>EAST NIMAR</t>
  </si>
  <si>
    <t>EASTGODAVARI</t>
  </si>
  <si>
    <t>ERMSTRROHANAM</t>
  </si>
  <si>
    <t>ERODE</t>
  </si>
  <si>
    <t>ETAH</t>
  </si>
  <si>
    <t>FATEHABAD</t>
  </si>
  <si>
    <t>FAZILKA</t>
  </si>
  <si>
    <t>FIROZPUR</t>
  </si>
  <si>
    <t>GADAG</t>
  </si>
  <si>
    <t>GADCHIROLI</t>
  </si>
  <si>
    <t>GANDHI NAGAR</t>
  </si>
  <si>
    <t>GANDHIDHAM</t>
  </si>
  <si>
    <t>GANGANAGAR</t>
  </si>
  <si>
    <t>GANJBASODA</t>
  </si>
  <si>
    <t>GHAZIABAD</t>
  </si>
  <si>
    <t>GONDAL</t>
  </si>
  <si>
    <t>GORAKHPUR</t>
  </si>
  <si>
    <t>GULABBAGH</t>
  </si>
  <si>
    <t>GULBARGA</t>
  </si>
  <si>
    <t>GUNA</t>
  </si>
  <si>
    <t>GUNTUR</t>
  </si>
  <si>
    <t>GURGAON</t>
  </si>
  <si>
    <t>GWALIOR</t>
  </si>
  <si>
    <t>HANUMANGARH</t>
  </si>
  <si>
    <t>HAPUR</t>
  </si>
  <si>
    <t>HARDA</t>
  </si>
  <si>
    <t>HARIJ</t>
  </si>
  <si>
    <t>HASSAN</t>
  </si>
  <si>
    <t>HAVERI</t>
  </si>
  <si>
    <t>HINGOLI</t>
  </si>
  <si>
    <t>HISAR</t>
  </si>
  <si>
    <t>HOOGHLY</t>
  </si>
  <si>
    <t>HOSHANGABAD</t>
  </si>
  <si>
    <t>HOSHIARPUR</t>
  </si>
  <si>
    <t>HYDERABAD</t>
  </si>
  <si>
    <t>IDUKKI</t>
  </si>
  <si>
    <t>INDORE</t>
  </si>
  <si>
    <t>ITARSI</t>
  </si>
  <si>
    <t>JABALPUR</t>
  </si>
  <si>
    <t>JAIPUR</t>
  </si>
  <si>
    <t>JALAUN</t>
  </si>
  <si>
    <t>JALGAON</t>
  </si>
  <si>
    <t>JALNA</t>
  </si>
  <si>
    <t>JAMNAGAR</t>
  </si>
  <si>
    <t>JHANSI</t>
  </si>
  <si>
    <t>JHARSUGUDA</t>
  </si>
  <si>
    <t>JHUJHUNU</t>
  </si>
  <si>
    <t>JIND</t>
  </si>
  <si>
    <t>JODHPUR</t>
  </si>
  <si>
    <t>JUNAGADH</t>
  </si>
  <si>
    <t>KACHCHH</t>
  </si>
  <si>
    <t>KADI</t>
  </si>
  <si>
    <t>KAKINADA</t>
  </si>
  <si>
    <t>KALABURAGI</t>
  </si>
  <si>
    <t>KALPETTA</t>
  </si>
  <si>
    <t>KALPI</t>
  </si>
  <si>
    <t>KANCHIPURAM</t>
  </si>
  <si>
    <t>KANDLA</t>
  </si>
  <si>
    <t>KANGAYAM</t>
  </si>
  <si>
    <t>KANPUR</t>
  </si>
  <si>
    <t>KANPURNAGAR</t>
  </si>
  <si>
    <t>KANYAKUMARI</t>
  </si>
  <si>
    <t>KARIMNAGAR</t>
  </si>
  <si>
    <t>KARNAL</t>
  </si>
  <si>
    <t>KARUDAYAMPALAYAM</t>
  </si>
  <si>
    <t>KARUR</t>
  </si>
  <si>
    <t>KATNI</t>
  </si>
  <si>
    <t>KHAGARIA</t>
  </si>
  <si>
    <t>KHAIR</t>
  </si>
  <si>
    <t>KHAMGAON</t>
  </si>
  <si>
    <t>KHAMMAM</t>
  </si>
  <si>
    <t>KHANDWA</t>
  </si>
  <si>
    <t>KHANNA</t>
  </si>
  <si>
    <t>KHEDA</t>
  </si>
  <si>
    <t>KOCHI</t>
  </si>
  <si>
    <t>KOLHAPUR</t>
  </si>
  <si>
    <t>KOLKATA</t>
  </si>
  <si>
    <t>KOLLAM</t>
  </si>
  <si>
    <t>KOPPAL</t>
  </si>
  <si>
    <t>KORAPUT</t>
  </si>
  <si>
    <t>KOTA</t>
  </si>
  <si>
    <t>KOTTAYAM</t>
  </si>
  <si>
    <t>KOVILPATTI</t>
  </si>
  <si>
    <t>KOZHIKODE</t>
  </si>
  <si>
    <t>KRISHNA</t>
  </si>
  <si>
    <t>KURNOOL</t>
  </si>
  <si>
    <t>KUSHALNAGAR</t>
  </si>
  <si>
    <t>LALITPUR</t>
  </si>
  <si>
    <t>LATUR</t>
  </si>
  <si>
    <t>LUCKNOW</t>
  </si>
  <si>
    <t>LUDHIANA</t>
  </si>
  <si>
    <t>MACHILIPATNAM</t>
  </si>
  <si>
    <t>MADURAI</t>
  </si>
  <si>
    <t>MAHABUBNAGAR</t>
  </si>
  <si>
    <t>MAHESANA</t>
  </si>
  <si>
    <t>MANAMADURAI</t>
  </si>
  <si>
    <t>MANDIGOBINDGARH</t>
  </si>
  <si>
    <t>MANDSAUR</t>
  </si>
  <si>
    <t>MANDYA</t>
  </si>
  <si>
    <t>MANGALORE</t>
  </si>
  <si>
    <t>MANJERI</t>
  </si>
  <si>
    <t>MATHURA</t>
  </si>
  <si>
    <t>MAUGANJ</t>
  </si>
  <si>
    <t>MEDAK</t>
  </si>
  <si>
    <t>MEERUT</t>
  </si>
  <si>
    <t>MERTACITY</t>
  </si>
  <si>
    <t>MOGA</t>
  </si>
  <si>
    <t>MORADABAD</t>
  </si>
  <si>
    <t>MORENA</t>
  </si>
  <si>
    <t>MUMBAI</t>
  </si>
  <si>
    <t>MUNGER</t>
  </si>
  <si>
    <t>MUZAFFARNAGAR</t>
  </si>
  <si>
    <t>MUZAFFARPUR</t>
  </si>
  <si>
    <t>MYSURU</t>
  </si>
  <si>
    <t>NAGAPATTINAM</t>
  </si>
  <si>
    <t>NAGAUR</t>
  </si>
  <si>
    <t>NAGPUR</t>
  </si>
  <si>
    <t>NALGONDA</t>
  </si>
  <si>
    <t>NAMAKKAL</t>
  </si>
  <si>
    <t>NANDED</t>
  </si>
  <si>
    <t>NANDURBAR</t>
  </si>
  <si>
    <t>NARSINGHPUR</t>
  </si>
  <si>
    <t>NASHIK</t>
  </si>
  <si>
    <t>NAVAPUR</t>
  </si>
  <si>
    <t>NAVIMUMBAI</t>
  </si>
  <si>
    <t>NEEMUCH</t>
  </si>
  <si>
    <t>NELLORE</t>
  </si>
  <si>
    <t>NIMBAHERA</t>
  </si>
  <si>
    <t>NIZAMABAD</t>
  </si>
  <si>
    <t>NOKHA</t>
  </si>
  <si>
    <t>OSMANABAD</t>
  </si>
  <si>
    <t>PALAKKAD</t>
  </si>
  <si>
    <t>PALANPUR</t>
  </si>
  <si>
    <t>PANCHKULA</t>
  </si>
  <si>
    <t>PARBHANI</t>
  </si>
  <si>
    <t>PATAN</t>
  </si>
  <si>
    <t>PATHANAMTHITTA</t>
  </si>
  <si>
    <t>PATHANKOT</t>
  </si>
  <si>
    <t>PIPARIYA</t>
  </si>
  <si>
    <t>PONDICHERRY</t>
  </si>
  <si>
    <t>PRAKASAM</t>
  </si>
  <si>
    <t>PUDUKKOTTAI</t>
  </si>
  <si>
    <t>PUNE</t>
  </si>
  <si>
    <t>PURNIA</t>
  </si>
  <si>
    <t>RAICHUR</t>
  </si>
  <si>
    <t>RAIPUR</t>
  </si>
  <si>
    <t>RAISEN</t>
  </si>
  <si>
    <t>RAJGARH</t>
  </si>
  <si>
    <t>RAJKOT</t>
  </si>
  <si>
    <t>RAMANATHAPURAM</t>
  </si>
  <si>
    <t>RAMGANJMANDI</t>
  </si>
  <si>
    <t>RAMNAGARAM</t>
  </si>
  <si>
    <t>RAMPUR</t>
  </si>
  <si>
    <t>RANCHI</t>
  </si>
  <si>
    <t>RATLAM</t>
  </si>
  <si>
    <t>RAYAGADA</t>
  </si>
  <si>
    <t>REWARI</t>
  </si>
  <si>
    <t>SADULSHAHER</t>
  </si>
  <si>
    <t>SAGAR</t>
  </si>
  <si>
    <t>SAHARANPUR</t>
  </si>
  <si>
    <t>SALEM</t>
  </si>
  <si>
    <t>SAMASTIPUR</t>
  </si>
  <si>
    <t>SAMBHAL</t>
  </si>
  <si>
    <t>SANGLI</t>
  </si>
  <si>
    <t>SANKARANKOVIL</t>
  </si>
  <si>
    <t>SATARA</t>
  </si>
  <si>
    <t>SATNA</t>
  </si>
  <si>
    <t>SEHORE</t>
  </si>
  <si>
    <t>SEONI</t>
  </si>
  <si>
    <t>SHAHJAHANPUR</t>
  </si>
  <si>
    <t>SHAJAHANPUR</t>
  </si>
  <si>
    <t>SHAJAPUR</t>
  </si>
  <si>
    <t>SHEOPUR</t>
  </si>
  <si>
    <t>SHIKARIPUR</t>
  </si>
  <si>
    <t>SHIMOGA</t>
  </si>
  <si>
    <t>SHIVAMOGGA</t>
  </si>
  <si>
    <t>SHIVPURI</t>
  </si>
  <si>
    <t>SHUJALPUR</t>
  </si>
  <si>
    <t>SIKAR</t>
  </si>
  <si>
    <t>SIRASPUR</t>
  </si>
  <si>
    <t>SIROHI</t>
  </si>
  <si>
    <t>SIRSA</t>
  </si>
  <si>
    <t>SIVAGANGA</t>
  </si>
  <si>
    <t>SOLAPUR</t>
  </si>
  <si>
    <t>SONIPAT</t>
  </si>
  <si>
    <t>SORBHOG</t>
  </si>
  <si>
    <t>SRAVANVIZAG</t>
  </si>
  <si>
    <t>SRIGANGANAGAR</t>
  </si>
  <si>
    <t>SRIMADHOPUR</t>
  </si>
  <si>
    <t>SURENDERNAGAR</t>
  </si>
  <si>
    <t>TENALI</t>
  </si>
  <si>
    <t>TENKASI</t>
  </si>
  <si>
    <t>THANJAVUR</t>
  </si>
  <si>
    <t>THENI</t>
  </si>
  <si>
    <t>THIRUVANANTHAPURAM</t>
  </si>
  <si>
    <t>THRISSUR</t>
  </si>
  <si>
    <t>TIKAMGARH</t>
  </si>
  <si>
    <t>TIRUCHIRAPPALLI</t>
  </si>
  <si>
    <t>TIRUVANNAMALAI</t>
  </si>
  <si>
    <t>TIRUVARUR</t>
  </si>
  <si>
    <t>TONK</t>
  </si>
  <si>
    <t>TRISSUR</t>
  </si>
  <si>
    <t>TUMKUR</t>
  </si>
  <si>
    <t>TUTICORIN</t>
  </si>
  <si>
    <t>UJJAIN</t>
  </si>
  <si>
    <t>UNJHA</t>
  </si>
  <si>
    <t>VADODARA</t>
  </si>
  <si>
    <t>VARANASI</t>
  </si>
  <si>
    <t>VELLORE</t>
  </si>
  <si>
    <t>VIDISHA</t>
  </si>
  <si>
    <t>VIJAYAWADA</t>
  </si>
  <si>
    <t>VIJAYWADA</t>
  </si>
  <si>
    <t>VILLUPURAM</t>
  </si>
  <si>
    <t>VIRAMGAM</t>
  </si>
  <si>
    <t>VIRUDHUNAGAR</t>
  </si>
  <si>
    <t>VIZAG</t>
  </si>
  <si>
    <t>WADA</t>
  </si>
  <si>
    <t>WANI</t>
  </si>
  <si>
    <t>WARANGAL</t>
  </si>
  <si>
    <t>WARDHA</t>
  </si>
  <si>
    <t>WASHIM</t>
  </si>
  <si>
    <t>WESTGODAVARI</t>
  </si>
  <si>
    <t>YADGIR</t>
  </si>
  <si>
    <t>List of Active warehouses as on date</t>
  </si>
  <si>
    <t>State Check</t>
  </si>
  <si>
    <t>UOM Check</t>
  </si>
  <si>
    <t>ERROR</t>
  </si>
  <si>
    <t>Mismatch in opening and closing stock(NN Stock)</t>
  </si>
  <si>
    <t>Mismatch in opening and closing stock(NE Stock)</t>
  </si>
  <si>
    <t>Delivery location Check</t>
  </si>
  <si>
    <t>WDRA Code</t>
  </si>
  <si>
    <t>WDRA CODE Check</t>
  </si>
  <si>
    <t>Add new WDRA Code and remove WDRA Code which are de-accredited from below list</t>
  </si>
  <si>
    <t>W53</t>
  </si>
  <si>
    <t>Below changes has been incorporated in the new format of NON NCDEX Stock Report</t>
  </si>
  <si>
    <t>Sr. No</t>
  </si>
  <si>
    <t>Sheets</t>
  </si>
  <si>
    <t>Columns</t>
  </si>
  <si>
    <t>Action expected</t>
  </si>
  <si>
    <t>Details</t>
  </si>
  <si>
    <t>Need to update as and when there is a Accredition or Deaccredition</t>
  </si>
  <si>
    <t>No need to change</t>
  </si>
  <si>
    <t>Closing Stock</t>
  </si>
  <si>
    <t>New WSP is mentioned in the Sheets Name E.g. W89</t>
  </si>
  <si>
    <t>Comtrack code is now changed to WDRA code in the format</t>
  </si>
  <si>
    <t>Should be as per "Delivery Location" in Details sheet</t>
  </si>
  <si>
    <t>Should be as per "State" in Details sheet</t>
  </si>
  <si>
    <t>Should be as per "UOM" in Details sheet</t>
  </si>
  <si>
    <t>Yesterday Stock</t>
  </si>
  <si>
    <t>"A" to "AA"</t>
  </si>
  <si>
    <t>Paste the same data from the previous day report</t>
  </si>
  <si>
    <t>1. Additonal check has been updated from columns "AB" to "AH"</t>
  </si>
  <si>
    <t>If the field  has popluated"ERROR", check if the WDRA code in the Details sheet is updated correctly</t>
  </si>
  <si>
    <t>If the field  has popluated"ERROR", check if the Delivery Location is updated as mentioned in the Details sheet</t>
  </si>
  <si>
    <t>If the field  has popluated"ERROR", check if the State is updated as mentioned in the Details sheet</t>
  </si>
  <si>
    <t>If the field  has popluated"ERROR", check if the UOM is updated as mentioned in the Details sheet</t>
  </si>
  <si>
    <t>In case of any Error in above 4 columns, this column will also populate error. In case of No error, the field will populate as "NO ISSUE"</t>
  </si>
  <si>
    <t>In case NN Opening stock will not match with NN Closing Stock of Previous file, this column will also populate error. In case of No error, the field will remain blank</t>
  </si>
  <si>
    <t>In case NE Opening stock will not match with NE Closing Stock of Previous file, this column will also populate error. In case of No error, the field will remain blank</t>
  </si>
  <si>
    <t>NATIONAL BULK HANDLING CORPORATION PRIVATE LIMITED</t>
  </si>
  <si>
    <t>Jodhpur</t>
  </si>
  <si>
    <t xml:space="preserve">C/O. SPJ ISPATS INDIA PRIVATE LIMITED.,
GODOWN NO. 01,
PLOT NO. 99/100/101 ,  VILLAGE TANAWARA ,
SALAWAS ROAD,  TEHSIL  LUNI , DISTRICT JODHPUR,
PIN CODE - 342010, RAJASTHAN
</t>
  </si>
  <si>
    <t>GUARGUM5-MT</t>
  </si>
  <si>
    <t>GUARSEED10-MT</t>
  </si>
  <si>
    <t>NO</t>
  </si>
  <si>
    <t>SPJ ISPATS INDIA PRIVATE LIMITED</t>
  </si>
  <si>
    <t>GOBINDGARH</t>
  </si>
  <si>
    <t>NBHTARAMGG</t>
  </si>
  <si>
    <t xml:space="preserve">MAHAVIRPRASAD NAHARMAL KOTHARI HUF WAREHOUSE </t>
  </si>
  <si>
    <t>KHATRI SHANKARLAL MULCHANDBHAI KHATRI MINAXIBEN SHANKARLAL</t>
  </si>
  <si>
    <t xml:space="preserve">KADI </t>
  </si>
  <si>
    <t xml:space="preserve">C/O MAHAVIRPRASAD NAHARMAL KOTHARI HUF WAREHOUSE 
GD No. 6, KHASRA NO.51/4 &amp; 51/5,
VILLAGE - TANAWARA, SALAWAS ROAD,
DIST - JODHPUR - 342013, RAJASTHAN
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</si>
  <si>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</si>
  <si>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GUJARAT </t>
  </si>
  <si>
    <t>Cotton seed oil cake</t>
  </si>
  <si>
    <t>C/O SUNCITY POLYESTER PRIVATE LIMITED</t>
  </si>
  <si>
    <t>SUNCITY POLYESTER PRIVATE LIMITED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</si>
</sst>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/>
        <bgColor theme="9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ck">
        <color theme="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2" borderId="1" xfId="0" applyFont="1" applyFill="1" applyBorder="1"/>
    <xf numFmtId="0" fontId="1" fillId="3" borderId="2" xfId="0" applyFont="1" applyFill="1" applyBorder="1" applyAlignment="1">
      <alignment horizontal="center" vertical="center" wrapText="1"/>
    </xf>
    <xf numFmtId="0" fontId="2" fillId="2" borderId="3" xfId="0" applyFont="1" applyFill="1" applyBorder="1"/>
    <xf numFmtId="0" fontId="3" fillId="0" borderId="0" xfId="0" applyFont="1"/>
    <xf numFmtId="0" fontId="0" fillId="0" borderId="1" xfId="0" applyBorder="1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right"/>
    </xf>
    <xf numFmtId="0" fontId="4" fillId="0" borderId="1" xfId="0" applyFont="1" applyBorder="1"/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2" fillId="2" borderId="6" xfId="0" applyFont="1" applyFill="1" applyBorder="1"/>
    <xf numFmtId="0" fontId="2" fillId="2" borderId="7" xfId="0" applyFont="1" applyFill="1" applyBorder="1"/>
    <xf numFmtId="0" fontId="0" fillId="0" borderId="8" xfId="0" applyBorder="1"/>
    <xf numFmtId="0" fontId="0" fillId="0" borderId="9" xfId="0" applyBorder="1"/>
    <xf numFmtId="0" fontId="5" fillId="0" borderId="8" xfId="0" applyFont="1" applyBorder="1"/>
    <xf numFmtId="0" fontId="5" fillId="0" borderId="1" xfId="0" applyFont="1" applyBorder="1"/>
    <xf numFmtId="0" fontId="6" fillId="0" borderId="1" xfId="0" applyFont="1" applyBorder="1"/>
    <xf numFmtId="0" fontId="5" fillId="0" borderId="9" xfId="0" applyFont="1" applyBorder="1"/>
    <xf numFmtId="0" fontId="5" fillId="0" borderId="11" xfId="0" applyFont="1" applyBorder="1"/>
    <xf numFmtId="0" fontId="5" fillId="0" borderId="4" xfId="0" applyFont="1" applyBorder="1"/>
    <xf numFmtId="0" fontId="6" fillId="0" borderId="4" xfId="0" applyFont="1" applyBorder="1"/>
    <xf numFmtId="0" fontId="5" fillId="0" borderId="10" xfId="0" applyFont="1" applyBorder="1"/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0" fillId="0" borderId="0" xfId="0" applyAlignment="1">
      <alignment horizontal="left"/>
    </xf>
    <xf numFmtId="0" fontId="0" fillId="0" borderId="4" xfId="0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1" xfId="0" applyBorder="1" applyAlignment="1">
      <alignment horizontal="righ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/>
    </xf>
  </cellXfs>
  <cellStyles count="1">
    <cellStyle name="Normal" xfId="0" builtinId="0"/>
  </cellStyles>
  <dxfs count="45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  <outline val="0"/>
        <shadow val="0"/>
        <u val="none"/>
        <vertAlign val="baseline"/>
        <sz val="11"/>
        <name val="Calibri"/>
        <scheme val="minor"/>
      </font>
      <numFmt numFmtId="0" formatCode="General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minor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minor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minor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minor"/>
      </font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1"/>
        <name val="Calibri"/>
        <scheme val="minor"/>
      </font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name val="Calibri"/>
        <scheme val="minor"/>
      </font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8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AH6" totalsRowShown="0" headerRowDxfId="44" dataDxfId="42" headerRowBorderDxfId="43" tableBorderDxfId="41" totalsRowBorderDxfId="40">
  <tableColumns count="34">
    <tableColumn id="1" xr3:uid="{00000000-0010-0000-0000-000001000000}" name="WSP ID" dataDxfId="39">
      <calculatedColumnFormula>Details!$N$3</calculatedColumnFormula>
    </tableColumn>
    <tableColumn id="2" xr3:uid="{00000000-0010-0000-0000-000002000000}" name="WSP Name" dataDxfId="38"/>
    <tableColumn id="3" xr3:uid="{00000000-0010-0000-0000-000003000000}" name="WDRA Code" dataDxfId="37"/>
    <tableColumn id="4" xr3:uid="{00000000-0010-0000-0000-000004000000}" name="Warehouse Name" dataDxfId="36"/>
    <tableColumn id="5" xr3:uid="{00000000-0010-0000-0000-000005000000}" name="Delivery location" dataDxfId="35"/>
    <tableColumn id="6" xr3:uid="{00000000-0010-0000-0000-000006000000}" name="Warehouse Address" dataDxfId="34"/>
    <tableColumn id="7" xr3:uid="{00000000-0010-0000-0000-000007000000}" name="State" dataDxfId="33"/>
    <tableColumn id="8" xr3:uid="{00000000-0010-0000-0000-000008000000}" name="Commodity name" dataDxfId="32"/>
    <tableColumn id="9" xr3:uid="{00000000-0010-0000-0000-000009000000}" name="UOM" dataDxfId="31"/>
    <tableColumn id="10" xr3:uid="{00000000-0010-0000-0000-00000A000000}" name="Total Capacity of Warehouse" dataDxfId="30"/>
    <tableColumn id="11" xr3:uid="{00000000-0010-0000-0000-00000B000000}" name="Total No. of chambers/compartments/Godowns" dataDxfId="29"/>
    <tableColumn id="12" xr3:uid="{00000000-0010-0000-0000-00000C000000}" name="NCDEX Approved Capacity" dataDxfId="28"/>
    <tableColumn id="13" xr3:uid="{00000000-0010-0000-0000-00000D000000}" name="NON NCDEX Capacity" dataDxfId="27">
      <calculatedColumnFormula>Table1[[#This Row],[Total Capacity of Warehouse]]-Table1[[#This Row],[NCDEX Approved Capacity]]</calculatedColumnFormula>
    </tableColumn>
    <tableColumn id="14" xr3:uid="{00000000-0010-0000-0000-00000E000000}" name="NCDEX Stock" dataDxfId="26"/>
    <tableColumn id="15" xr3:uid="{00000000-0010-0000-0000-00000F000000}" name="NN Opening Stock" dataDxfId="25"/>
    <tableColumn id="16" xr3:uid="{00000000-0010-0000-0000-000010000000}" name="NN Deposit " dataDxfId="24"/>
    <tableColumn id="17" xr3:uid="{00000000-0010-0000-0000-000011000000}" name="NN Withdrawal" dataDxfId="23"/>
    <tableColumn id="18" xr3:uid="{00000000-0010-0000-0000-000012000000}" name="NN Closing Stock" dataDxfId="22">
      <calculatedColumnFormula>O2+P2-Q2</calculatedColumnFormula>
    </tableColumn>
    <tableColumn id="19" xr3:uid="{00000000-0010-0000-0000-000013000000}" name="NN Closing Stock Value in Rs." dataDxfId="21"/>
    <tableColumn id="20" xr3:uid="{00000000-0010-0000-0000-000014000000}" name="NE Opening Stock" dataDxfId="20"/>
    <tableColumn id="21" xr3:uid="{00000000-0010-0000-0000-000015000000}" name="NE Deposit " dataDxfId="19"/>
    <tableColumn id="22" xr3:uid="{00000000-0010-0000-0000-000016000000}" name="NE Withdrawal" dataDxfId="18"/>
    <tableColumn id="23" xr3:uid="{00000000-0010-0000-0000-000017000000}" name="NE Closing Stock" dataDxfId="17">
      <calculatedColumnFormula>T2+U2-V2</calculatedColumnFormula>
    </tableColumn>
    <tableColumn id="24" xr3:uid="{00000000-0010-0000-0000-000018000000}" name="NE Closing Stock Value in Rs." dataDxfId="16"/>
    <tableColumn id="25" xr3:uid="{00000000-0010-0000-0000-000019000000}" name="Total NON NCDEX Stock" dataDxfId="15">
      <calculatedColumnFormula>R2+W2</calculatedColumnFormula>
    </tableColumn>
    <tableColumn id="26" xr3:uid="{00000000-0010-0000-0000-00001A000000}" name="Total NON NCDEX Stock valuation in Rs." dataDxfId="14">
      <calculatedColumnFormula>S2+X2</calculatedColumnFormula>
    </tableColumn>
    <tableColumn id="27" xr3:uid="{00000000-0010-0000-0000-00001B000000}" name="Is NON NCDEX Stock in NCDEX Approved Capacity" dataDxfId="13"/>
    <tableColumn id="28" xr3:uid="{00000000-0010-0000-0000-00001C000000}" name="WDRA CODE Check" dataDxfId="12">
      <calculatedColumnFormula>IFERROR(VLOOKUP(Table1[[#This Row],[WDRA Code]],Details!A:A,1,0),"ERROR")</calculatedColumnFormula>
    </tableColumn>
    <tableColumn id="30" xr3:uid="{00000000-0010-0000-0000-00001E000000}" name="Delivery location Check" dataDxfId="11">
      <calculatedColumnFormula>IFERROR(VLOOKUP(Table1[[#This Row],[Delivery location]],Details!C:C,1,0),"ERROR")</calculatedColumnFormula>
    </tableColumn>
    <tableColumn id="31" xr3:uid="{00000000-0010-0000-0000-00001F000000}" name="State Check" dataDxfId="10">
      <calculatedColumnFormula>IFERROR(VLOOKUP(Table1[[#This Row],[State]],Details!E:E,1,0),"ERROR")</calculatedColumnFormula>
    </tableColumn>
    <tableColumn id="32" xr3:uid="{00000000-0010-0000-0000-000020000000}" name="UOM Check" dataDxfId="9">
      <calculatedColumnFormula>IFERROR(VLOOKUP(Table1[[#This Row],[UOM]],Details!G:G,1,0),"ERROR")</calculatedColumnFormula>
    </tableColumn>
    <tableColumn id="33" xr3:uid="{00000000-0010-0000-0000-000021000000}" name="ERROR" dataDxfId="8">
      <calculatedColumnFormula>IF(Table1[[#This Row],[WDRA CODE Check]]="ERROR","ERROR",IF(Table1[[#This Row],[Delivery location Check]]="ERROR","ERROR",IF(Table1[[#This Row],[State Check]]="ERROR","ERROR",IF(Table1[[#This Row],[UOM Check]]="ERROR","ERROR","NO ISSUE"))))</calculatedColumnFormula>
    </tableColumn>
    <tableColumn id="34" xr3:uid="{00000000-0010-0000-0000-000022000000}" name="Mismatch in opening and closing stock(NN Stock)" dataDxfId="7">
      <calculatedColumnFormula>IF(SUM(Table1[NN Opening Stock])-SUM('Yesterday Stock'!R:R)=0,"","MISMATCH IN OPENING and Closing Stock")</calculatedColumnFormula>
    </tableColumn>
    <tableColumn id="35" xr3:uid="{00000000-0010-0000-0000-000023000000}" name="Mismatch in opening and closing stock(NE Stock)" dataDxfId="6">
      <calculatedColumnFormula>IF(SUM(Table1[NE Opening Stock])-SUM('Yesterday Stock'!W:W)=0,"","MISMATCH in OPENING and Closing Stock")</calculatedColumnFormula>
    </tableColumn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4"/>
  <sheetViews>
    <sheetView zoomScale="80" zoomScaleNormal="80" workbookViewId="0">
      <selection activeCell="F8" sqref="F8"/>
    </sheetView>
  </sheetViews>
  <sheetFormatPr defaultRowHeight="15" x14ac:dyDescent="0.25"/>
  <cols>
    <col min="1" max="1" width="6.28515625" customWidth="1"/>
    <col min="2" max="2" width="14.28515625" bestFit="1" customWidth="1"/>
    <col min="3" max="3" width="31.85546875" bestFit="1" customWidth="1"/>
    <col min="4" max="4" width="58.28515625" bestFit="1" customWidth="1"/>
  </cols>
  <sheetData>
    <row r="1" spans="1:4" x14ac:dyDescent="0.25">
      <c r="A1" s="25" t="s">
        <v>383</v>
      </c>
      <c r="B1" s="25"/>
      <c r="C1" s="25"/>
      <c r="D1" s="25"/>
    </row>
    <row r="3" spans="1:4" x14ac:dyDescent="0.25">
      <c r="A3" s="1" t="s">
        <v>384</v>
      </c>
      <c r="B3" s="1" t="s">
        <v>385</v>
      </c>
      <c r="C3" s="1" t="s">
        <v>386</v>
      </c>
      <c r="D3" s="1" t="s">
        <v>387</v>
      </c>
    </row>
    <row r="4" spans="1:4" x14ac:dyDescent="0.25">
      <c r="A4" s="26">
        <v>1</v>
      </c>
      <c r="B4" s="29" t="s">
        <v>388</v>
      </c>
      <c r="C4" s="5" t="s">
        <v>372</v>
      </c>
      <c r="D4" s="5" t="s">
        <v>389</v>
      </c>
    </row>
    <row r="5" spans="1:4" x14ac:dyDescent="0.25">
      <c r="A5" s="27"/>
      <c r="B5" s="30"/>
      <c r="C5" s="5" t="s">
        <v>3</v>
      </c>
      <c r="D5" s="5" t="s">
        <v>390</v>
      </c>
    </row>
    <row r="6" spans="1:4" x14ac:dyDescent="0.25">
      <c r="A6" s="27"/>
      <c r="B6" s="30"/>
      <c r="C6" s="5" t="s">
        <v>5</v>
      </c>
      <c r="D6" s="5" t="s">
        <v>390</v>
      </c>
    </row>
    <row r="7" spans="1:4" x14ac:dyDescent="0.25">
      <c r="A7" s="28"/>
      <c r="B7" s="31"/>
      <c r="C7" s="5" t="s">
        <v>7</v>
      </c>
      <c r="D7" s="5" t="s">
        <v>390</v>
      </c>
    </row>
    <row r="8" spans="1:4" x14ac:dyDescent="0.25">
      <c r="A8" s="32">
        <v>2</v>
      </c>
      <c r="B8" s="33" t="s">
        <v>391</v>
      </c>
      <c r="C8" s="5" t="s">
        <v>0</v>
      </c>
      <c r="D8" s="5" t="s">
        <v>392</v>
      </c>
    </row>
    <row r="9" spans="1:4" x14ac:dyDescent="0.25">
      <c r="A9" s="32"/>
      <c r="B9" s="33"/>
      <c r="C9" s="5" t="s">
        <v>379</v>
      </c>
      <c r="D9" s="5" t="s">
        <v>393</v>
      </c>
    </row>
    <row r="10" spans="1:4" x14ac:dyDescent="0.25">
      <c r="A10" s="32"/>
      <c r="B10" s="33"/>
      <c r="C10" s="5" t="s">
        <v>3</v>
      </c>
      <c r="D10" s="5" t="s">
        <v>394</v>
      </c>
    </row>
    <row r="11" spans="1:4" x14ac:dyDescent="0.25">
      <c r="A11" s="32"/>
      <c r="B11" s="33"/>
      <c r="C11" s="5" t="s">
        <v>5</v>
      </c>
      <c r="D11" s="5" t="s">
        <v>395</v>
      </c>
    </row>
    <row r="12" spans="1:4" x14ac:dyDescent="0.25">
      <c r="A12" s="32"/>
      <c r="B12" s="33"/>
      <c r="C12" s="5" t="s">
        <v>7</v>
      </c>
      <c r="D12" s="5" t="s">
        <v>396</v>
      </c>
    </row>
    <row r="13" spans="1:4" x14ac:dyDescent="0.25">
      <c r="A13" s="5">
        <v>3</v>
      </c>
      <c r="B13" s="5" t="s">
        <v>397</v>
      </c>
      <c r="C13" s="5" t="s">
        <v>398</v>
      </c>
      <c r="D13" s="5" t="s">
        <v>399</v>
      </c>
    </row>
    <row r="16" spans="1:4" x14ac:dyDescent="0.25">
      <c r="A16" t="s">
        <v>400</v>
      </c>
    </row>
    <row r="17" spans="1:13" x14ac:dyDescent="0.25">
      <c r="A17" s="23" t="s">
        <v>386</v>
      </c>
      <c r="B17" s="23"/>
      <c r="C17" s="23"/>
      <c r="D17" s="24" t="s">
        <v>387</v>
      </c>
      <c r="E17" s="24"/>
      <c r="F17" s="24"/>
      <c r="G17" s="24"/>
      <c r="H17" s="24"/>
      <c r="I17" s="24"/>
      <c r="J17" s="24"/>
      <c r="K17" s="24"/>
      <c r="L17" s="24"/>
      <c r="M17" s="24"/>
    </row>
    <row r="18" spans="1:13" x14ac:dyDescent="0.25">
      <c r="A18" s="34" t="s">
        <v>380</v>
      </c>
      <c r="B18" s="34"/>
      <c r="C18" s="34"/>
      <c r="D18" s="34" t="s">
        <v>401</v>
      </c>
      <c r="E18" s="34"/>
      <c r="F18" s="34"/>
      <c r="G18" s="34"/>
      <c r="H18" s="34"/>
      <c r="I18" s="34"/>
      <c r="J18" s="34"/>
      <c r="K18" s="34"/>
      <c r="L18" s="34"/>
      <c r="M18" s="34"/>
    </row>
    <row r="19" spans="1:13" x14ac:dyDescent="0.25">
      <c r="A19" s="34" t="s">
        <v>378</v>
      </c>
      <c r="B19" s="34"/>
      <c r="C19" s="34"/>
      <c r="D19" s="34" t="s">
        <v>402</v>
      </c>
      <c r="E19" s="34"/>
      <c r="F19" s="34"/>
      <c r="G19" s="34"/>
      <c r="H19" s="34"/>
      <c r="I19" s="34"/>
      <c r="J19" s="34"/>
      <c r="K19" s="34"/>
      <c r="L19" s="34"/>
      <c r="M19" s="34"/>
    </row>
    <row r="20" spans="1:13" x14ac:dyDescent="0.25">
      <c r="A20" s="34" t="s">
        <v>373</v>
      </c>
      <c r="B20" s="34"/>
      <c r="C20" s="34"/>
      <c r="D20" s="34" t="s">
        <v>403</v>
      </c>
      <c r="E20" s="34"/>
      <c r="F20" s="34"/>
      <c r="G20" s="34"/>
      <c r="H20" s="34"/>
      <c r="I20" s="34"/>
      <c r="J20" s="34"/>
      <c r="K20" s="34"/>
      <c r="L20" s="34"/>
      <c r="M20" s="34"/>
    </row>
    <row r="21" spans="1:13" x14ac:dyDescent="0.25">
      <c r="A21" s="34" t="s">
        <v>374</v>
      </c>
      <c r="B21" s="34"/>
      <c r="C21" s="34"/>
      <c r="D21" s="34" t="s">
        <v>404</v>
      </c>
      <c r="E21" s="34"/>
      <c r="F21" s="34"/>
      <c r="G21" s="34"/>
      <c r="H21" s="34"/>
      <c r="I21" s="34"/>
      <c r="J21" s="34"/>
      <c r="K21" s="34"/>
      <c r="L21" s="34"/>
      <c r="M21" s="34"/>
    </row>
    <row r="22" spans="1:13" x14ac:dyDescent="0.25">
      <c r="A22" s="34" t="s">
        <v>375</v>
      </c>
      <c r="B22" s="34"/>
      <c r="C22" s="34"/>
      <c r="D22" s="34" t="s">
        <v>405</v>
      </c>
      <c r="E22" s="34"/>
      <c r="F22" s="34"/>
      <c r="G22" s="34"/>
      <c r="H22" s="34"/>
      <c r="I22" s="34"/>
      <c r="J22" s="34"/>
      <c r="K22" s="34"/>
      <c r="L22" s="34"/>
      <c r="M22" s="34"/>
    </row>
    <row r="23" spans="1:13" x14ac:dyDescent="0.25">
      <c r="A23" s="34" t="s">
        <v>376</v>
      </c>
      <c r="B23" s="34"/>
      <c r="C23" s="34"/>
      <c r="D23" s="34" t="s">
        <v>406</v>
      </c>
      <c r="E23" s="34"/>
      <c r="F23" s="34"/>
      <c r="G23" s="34"/>
      <c r="H23" s="34"/>
      <c r="I23" s="34"/>
      <c r="J23" s="34"/>
      <c r="K23" s="34"/>
      <c r="L23" s="34"/>
      <c r="M23" s="34"/>
    </row>
    <row r="24" spans="1:13" x14ac:dyDescent="0.25">
      <c r="A24" s="34" t="s">
        <v>377</v>
      </c>
      <c r="B24" s="34"/>
      <c r="C24" s="34"/>
      <c r="D24" s="34" t="s">
        <v>407</v>
      </c>
      <c r="E24" s="34"/>
      <c r="F24" s="34"/>
      <c r="G24" s="34"/>
      <c r="H24" s="34"/>
      <c r="I24" s="34"/>
      <c r="J24" s="34"/>
      <c r="K24" s="34"/>
      <c r="L24" s="34"/>
      <c r="M24" s="34"/>
    </row>
  </sheetData>
  <mergeCells count="21">
    <mergeCell ref="A24:C24"/>
    <mergeCell ref="D24:M24"/>
    <mergeCell ref="A21:C21"/>
    <mergeCell ref="D21:M21"/>
    <mergeCell ref="A22:C22"/>
    <mergeCell ref="D22:M22"/>
    <mergeCell ref="A23:C23"/>
    <mergeCell ref="D23:M23"/>
    <mergeCell ref="A18:C18"/>
    <mergeCell ref="D18:M18"/>
    <mergeCell ref="A19:C19"/>
    <mergeCell ref="D19:M19"/>
    <mergeCell ref="A20:C20"/>
    <mergeCell ref="D20:M20"/>
    <mergeCell ref="A17:C17"/>
    <mergeCell ref="D17:M17"/>
    <mergeCell ref="A1:D1"/>
    <mergeCell ref="A4:A7"/>
    <mergeCell ref="B4:B7"/>
    <mergeCell ref="A8:A12"/>
    <mergeCell ref="B8:B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H7"/>
  <sheetViews>
    <sheetView showGridLines="0" tabSelected="1" workbookViewId="0">
      <selection activeCell="G10" sqref="G10"/>
    </sheetView>
  </sheetViews>
  <sheetFormatPr defaultRowHeight="15" x14ac:dyDescent="0.25"/>
  <cols>
    <col min="1" max="1" width="7.85546875" bestFit="1" customWidth="1"/>
    <col min="2" max="2" width="10" bestFit="1" customWidth="1"/>
    <col min="3" max="3" width="14" bestFit="1" customWidth="1"/>
    <col min="4" max="4" width="15.85546875" bestFit="1" customWidth="1"/>
    <col min="5" max="5" width="14.85546875" bestFit="1" customWidth="1"/>
    <col min="6" max="6" width="17.85546875" bestFit="1" customWidth="1"/>
    <col min="7" max="7" width="27.5703125" bestFit="1" customWidth="1"/>
    <col min="8" max="8" width="15.85546875" bestFit="1" customWidth="1"/>
    <col min="9" max="9" width="5.140625" bestFit="1" customWidth="1"/>
    <col min="10" max="10" width="11.7109375" customWidth="1"/>
    <col min="11" max="11" width="17" customWidth="1"/>
    <col min="12" max="12" width="23" bestFit="1" customWidth="1"/>
    <col min="13" max="13" width="18.5703125" bestFit="1" customWidth="1"/>
    <col min="14" max="14" width="11.5703125" bestFit="1" customWidth="1"/>
    <col min="15" max="15" width="15.85546875" bestFit="1" customWidth="1"/>
    <col min="16" max="16" width="10.7109375" bestFit="1" customWidth="1"/>
    <col min="17" max="17" width="13.7109375" bestFit="1" customWidth="1"/>
    <col min="18" max="18" width="14.85546875" bestFit="1" customWidth="1"/>
    <col min="19" max="19" width="25.140625" bestFit="1" customWidth="1"/>
    <col min="20" max="20" width="15.5703125" bestFit="1" customWidth="1"/>
    <col min="21" max="21" width="10.42578125" bestFit="1" customWidth="1"/>
    <col min="22" max="22" width="13.42578125" bestFit="1" customWidth="1"/>
    <col min="23" max="23" width="14.5703125" bestFit="1" customWidth="1"/>
    <col min="24" max="24" width="24.85546875" bestFit="1" customWidth="1"/>
    <col min="25" max="25" width="20.85546875" bestFit="1" customWidth="1"/>
    <col min="26" max="26" width="34.42578125" bestFit="1" customWidth="1"/>
    <col min="27" max="27" width="42.85546875" bestFit="1" customWidth="1"/>
    <col min="28" max="28" width="21.42578125" bestFit="1" customWidth="1"/>
    <col min="29" max="29" width="20.42578125" bestFit="1" customWidth="1"/>
    <col min="30" max="30" width="27.5703125" bestFit="1" customWidth="1"/>
    <col min="31" max="31" width="10.5703125" bestFit="1" customWidth="1"/>
    <col min="32" max="32" width="8.5703125" bestFit="1" customWidth="1"/>
    <col min="33" max="33" width="42.42578125" bestFit="1" customWidth="1"/>
    <col min="34" max="34" width="42.140625" bestFit="1" customWidth="1"/>
  </cols>
  <sheetData>
    <row r="1" spans="1:34" x14ac:dyDescent="0.25">
      <c r="A1" s="11" t="s">
        <v>0</v>
      </c>
      <c r="B1" s="3" t="s">
        <v>1</v>
      </c>
      <c r="C1" s="3" t="s">
        <v>379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10</v>
      </c>
      <c r="M1" s="3" t="s">
        <v>11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380</v>
      </c>
      <c r="AC1" s="3" t="s">
        <v>378</v>
      </c>
      <c r="AD1" s="3" t="s">
        <v>373</v>
      </c>
      <c r="AE1" s="3" t="s">
        <v>374</v>
      </c>
      <c r="AF1" s="3" t="s">
        <v>375</v>
      </c>
      <c r="AG1" s="3" t="s">
        <v>376</v>
      </c>
      <c r="AH1" s="12" t="s">
        <v>377</v>
      </c>
    </row>
    <row r="2" spans="1:34" x14ac:dyDescent="0.25">
      <c r="A2" s="13" t="str">
        <f>Details!$N$3</f>
        <v>W53</v>
      </c>
      <c r="B2" s="9" t="s">
        <v>408</v>
      </c>
      <c r="C2" s="5">
        <v>1890017</v>
      </c>
      <c r="D2" s="5" t="s">
        <v>414</v>
      </c>
      <c r="E2" s="5" t="s">
        <v>409</v>
      </c>
      <c r="F2" s="5" t="s">
        <v>410</v>
      </c>
      <c r="G2" s="5" t="s">
        <v>85</v>
      </c>
      <c r="H2" s="5" t="s">
        <v>411</v>
      </c>
      <c r="I2" s="5" t="s">
        <v>31</v>
      </c>
      <c r="J2" s="5">
        <v>2618</v>
      </c>
      <c r="K2" s="5">
        <v>1</v>
      </c>
      <c r="L2" s="5">
        <v>2618</v>
      </c>
      <c r="M2" s="5">
        <f>Table1[[#This Row],[Total Capacity of Warehouse]]-Table1[[#This Row],[NCDEX Approved Capacity]]</f>
        <v>0</v>
      </c>
      <c r="N2" s="5">
        <v>731.05799999999999</v>
      </c>
      <c r="O2" s="6">
        <v>0</v>
      </c>
      <c r="P2" s="6">
        <v>0</v>
      </c>
      <c r="Q2" s="6">
        <v>0</v>
      </c>
      <c r="R2" s="7">
        <f t="shared" ref="R2" si="0">O2+P2-Q2</f>
        <v>0</v>
      </c>
      <c r="S2" s="7">
        <v>0</v>
      </c>
      <c r="T2" s="6">
        <v>0</v>
      </c>
      <c r="U2" s="6">
        <v>0</v>
      </c>
      <c r="V2" s="6">
        <v>0</v>
      </c>
      <c r="W2" s="6">
        <f t="shared" ref="W2" si="1">T2+U2-V2</f>
        <v>0</v>
      </c>
      <c r="X2" s="6">
        <v>0</v>
      </c>
      <c r="Y2" s="8">
        <f t="shared" ref="Y2:Z3" si="2">R2+W2</f>
        <v>0</v>
      </c>
      <c r="Z2" s="8">
        <f t="shared" si="2"/>
        <v>0</v>
      </c>
      <c r="AA2" s="10" t="s">
        <v>413</v>
      </c>
      <c r="AB2" s="5">
        <f>IFERROR(VLOOKUP(Table1[[#This Row],[WDRA Code]],Details!A:A,1,0),"ERROR")</f>
        <v>1890017</v>
      </c>
      <c r="AC2" s="5" t="str">
        <f>IFERROR(VLOOKUP(Table1[[#This Row],[Delivery location]],Details!C:C,1,0),"ERROR")</f>
        <v>JODHPUR</v>
      </c>
      <c r="AD2" s="5" t="str">
        <f>IFERROR(VLOOKUP(Table1[[#This Row],[State]],Details!E:E,1,0),"ERROR")</f>
        <v>RAJASTHAN</v>
      </c>
      <c r="AE2" s="5" t="str">
        <f>IFERROR(VLOOKUP(Table1[[#This Row],[UOM]],Details!G:G,1,0),"ERROR")</f>
        <v>MT</v>
      </c>
      <c r="AF2" s="5" t="str">
        <f>IF(Table1[[#This Row],[WDRA CODE Check]]="ERROR","ERROR",IF(Table1[[#This Row],[Delivery location Check]]="ERROR","ERROR",IF(Table1[[#This Row],[State Check]]="ERROR","ERROR",IF(Table1[[#This Row],[UOM Check]]="ERROR","ERROR","NO ISSUE"))))</f>
        <v>NO ISSUE</v>
      </c>
      <c r="AG2" s="5" t="str">
        <f>IF(SUM(Table1[NN Opening Stock])-SUM('Yesterday Stock'!R:R)=0,"","MISMATCH IN OPENING and Closing Stock")</f>
        <v/>
      </c>
      <c r="AH2" s="14" t="str">
        <f>IF(SUM(Table1[NE Opening Stock])-SUM('Yesterday Stock'!W:W)=0,"","MISMATCH in OPENING and Closing Stock")</f>
        <v/>
      </c>
    </row>
    <row r="3" spans="1:34" x14ac:dyDescent="0.25">
      <c r="A3" s="13" t="str">
        <f>Details!$N$3</f>
        <v>W53</v>
      </c>
      <c r="B3" s="9" t="s">
        <v>408</v>
      </c>
      <c r="C3" s="5">
        <v>1890017</v>
      </c>
      <c r="D3" s="5" t="s">
        <v>414</v>
      </c>
      <c r="E3" s="5" t="s">
        <v>409</v>
      </c>
      <c r="F3" s="5" t="s">
        <v>410</v>
      </c>
      <c r="G3" s="5" t="s">
        <v>85</v>
      </c>
      <c r="H3" s="5" t="s">
        <v>412</v>
      </c>
      <c r="I3" s="5" t="s">
        <v>31</v>
      </c>
      <c r="J3" s="5">
        <v>2618</v>
      </c>
      <c r="K3" s="5">
        <v>1</v>
      </c>
      <c r="L3" s="5">
        <v>2618</v>
      </c>
      <c r="M3" s="5">
        <f>Table1[[#This Row],[Total Capacity of Warehouse]]-Table1[[#This Row],[NCDEX Approved Capacity]]</f>
        <v>0</v>
      </c>
      <c r="N3" s="5">
        <v>260.38</v>
      </c>
      <c r="O3" s="6">
        <v>0</v>
      </c>
      <c r="P3" s="6">
        <v>0</v>
      </c>
      <c r="Q3" s="6">
        <v>0</v>
      </c>
      <c r="R3" s="7">
        <f t="shared" ref="R3:R6" si="3">O3+P3-Q3</f>
        <v>0</v>
      </c>
      <c r="S3" s="7">
        <v>0</v>
      </c>
      <c r="T3" s="6">
        <v>0</v>
      </c>
      <c r="U3" s="6">
        <v>0</v>
      </c>
      <c r="V3" s="6">
        <v>0</v>
      </c>
      <c r="W3" s="6">
        <f t="shared" ref="W3:W6" si="4">T3+U3-V3</f>
        <v>0</v>
      </c>
      <c r="X3" s="6">
        <v>0</v>
      </c>
      <c r="Y3" s="8">
        <f t="shared" ref="Y3:Y6" si="5">R3+W3</f>
        <v>0</v>
      </c>
      <c r="Z3" s="8">
        <f t="shared" si="2"/>
        <v>0</v>
      </c>
      <c r="AA3" s="10" t="s">
        <v>413</v>
      </c>
      <c r="AB3" s="5">
        <f>IFERROR(VLOOKUP(Table1[[#This Row],[WDRA Code]],Details!A:A,1,0),"ERROR")</f>
        <v>1890017</v>
      </c>
      <c r="AC3" s="5" t="str">
        <f>IFERROR(VLOOKUP(Table1[[#This Row],[Delivery location]],Details!C:C,1,0),"ERROR")</f>
        <v>JODHPUR</v>
      </c>
      <c r="AD3" s="5" t="str">
        <f>IFERROR(VLOOKUP(Table1[[#This Row],[State]],Details!E:E,1,0),"ERROR")</f>
        <v>RAJASTHAN</v>
      </c>
      <c r="AE3" s="5" t="str">
        <f>IFERROR(VLOOKUP(Table1[[#This Row],[UOM]],Details!G:G,1,0),"ERROR")</f>
        <v>MT</v>
      </c>
      <c r="AF3" s="5" t="str">
        <f>IF(Table1[[#This Row],[WDRA CODE Check]]="ERROR","ERROR",IF(Table1[[#This Row],[Delivery location Check]]="ERROR","ERROR",IF(Table1[[#This Row],[State Check]]="ERROR","ERROR",IF(Table1[[#This Row],[UOM Check]]="ERROR","ERROR","NO ISSUE"))))</f>
        <v>NO ISSUE</v>
      </c>
      <c r="AG3" s="5" t="str">
        <f>IF(SUM(Table1[NN Opening Stock])-SUM('Yesterday Stock'!R:R)=0,"","MISMATCH IN OPENING and Closing Stock")</f>
        <v/>
      </c>
      <c r="AH3" s="14" t="str">
        <f>IF(SUM(Table1[NE Opening Stock])-SUM('Yesterday Stock'!W:W)=0,"","MISMATCH in OPENING and Closing Stock")</f>
        <v/>
      </c>
    </row>
    <row r="4" spans="1:34" x14ac:dyDescent="0.25">
      <c r="A4" s="15" t="str">
        <f>Details!$N$3</f>
        <v>W53</v>
      </c>
      <c r="B4" s="9" t="s">
        <v>408</v>
      </c>
      <c r="C4" s="16">
        <v>6842223</v>
      </c>
      <c r="D4" s="5" t="s">
        <v>417</v>
      </c>
      <c r="E4" s="5" t="s">
        <v>409</v>
      </c>
      <c r="F4" s="16" t="s">
        <v>420</v>
      </c>
      <c r="G4" s="5" t="s">
        <v>85</v>
      </c>
      <c r="H4" s="5" t="s">
        <v>411</v>
      </c>
      <c r="I4" s="5" t="s">
        <v>31</v>
      </c>
      <c r="J4" s="16">
        <v>2412</v>
      </c>
      <c r="K4" s="16">
        <v>1</v>
      </c>
      <c r="L4" s="16">
        <v>2412</v>
      </c>
      <c r="M4" s="5">
        <f>Table1[[#This Row],[Total Capacity of Warehouse]]-Table1[[#This Row],[NCDEX Approved Capacity]]</f>
        <v>0</v>
      </c>
      <c r="N4" s="5">
        <v>1999.9349999999984</v>
      </c>
      <c r="O4" s="6">
        <v>0</v>
      </c>
      <c r="P4" s="6">
        <v>0</v>
      </c>
      <c r="Q4" s="6">
        <v>0</v>
      </c>
      <c r="R4" s="7">
        <f t="shared" si="3"/>
        <v>0</v>
      </c>
      <c r="S4" s="7">
        <v>0</v>
      </c>
      <c r="T4" s="6">
        <v>0</v>
      </c>
      <c r="U4" s="6">
        <v>0</v>
      </c>
      <c r="V4" s="6">
        <v>0</v>
      </c>
      <c r="W4" s="6">
        <f t="shared" si="4"/>
        <v>0</v>
      </c>
      <c r="X4" s="6">
        <v>0</v>
      </c>
      <c r="Y4" s="8">
        <f t="shared" si="5"/>
        <v>0</v>
      </c>
      <c r="Z4" s="17">
        <f>S4+X4</f>
        <v>0</v>
      </c>
      <c r="AA4" s="10" t="s">
        <v>413</v>
      </c>
      <c r="AB4" s="5">
        <f>IFERROR(VLOOKUP(Table1[[#This Row],[WDRA Code]],Details!A:A,1,0),"ERROR")</f>
        <v>6842223</v>
      </c>
      <c r="AC4" s="5" t="str">
        <f>IFERROR(VLOOKUP(Table1[[#This Row],[Delivery location]],Details!C:C,1,0),"ERROR")</f>
        <v>JODHPUR</v>
      </c>
      <c r="AD4" s="16" t="str">
        <f>IFERROR(VLOOKUP(Table1[[#This Row],[State]],Details!E:E,1,0),"ERROR")</f>
        <v>RAJASTHAN</v>
      </c>
      <c r="AE4" s="16" t="str">
        <f>IFERROR(VLOOKUP(Table1[[#This Row],[UOM]],Details!G:G,1,0),"ERROR")</f>
        <v>MT</v>
      </c>
      <c r="AF4" s="16" t="str">
        <f>IF(Table1[[#This Row],[WDRA CODE Check]]="ERROR","ERROR",IF(Table1[[#This Row],[Delivery location Check]]="ERROR","ERROR",IF(Table1[[#This Row],[State Check]]="ERROR","ERROR",IF(Table1[[#This Row],[UOM Check]]="ERROR","ERROR","NO ISSUE"))))</f>
        <v>NO ISSUE</v>
      </c>
      <c r="AG4" s="16" t="str">
        <f>IF(SUM(Table1[NN Opening Stock])-SUM('Yesterday Stock'!R:R)=0,"","MISMATCH IN OPENING and Closing Stock")</f>
        <v/>
      </c>
      <c r="AH4" s="18" t="str">
        <f>IF(SUM(Table1[NE Opening Stock])-SUM('Yesterday Stock'!W:W)=0,"","MISMATCH in OPENING and Closing Stock")</f>
        <v/>
      </c>
    </row>
    <row r="5" spans="1:34" x14ac:dyDescent="0.25">
      <c r="A5" s="13" t="str">
        <f>Details!$N$3</f>
        <v>W53</v>
      </c>
      <c r="B5" s="9" t="s">
        <v>408</v>
      </c>
      <c r="C5" s="5">
        <v>4566774</v>
      </c>
      <c r="D5" s="5" t="s">
        <v>425</v>
      </c>
      <c r="E5" s="5" t="s">
        <v>409</v>
      </c>
      <c r="F5" s="5" t="s">
        <v>424</v>
      </c>
      <c r="G5" s="5" t="s">
        <v>85</v>
      </c>
      <c r="H5" s="5" t="s">
        <v>411</v>
      </c>
      <c r="I5" s="5" t="s">
        <v>31</v>
      </c>
      <c r="J5" s="16">
        <v>3867</v>
      </c>
      <c r="K5" s="16">
        <v>1</v>
      </c>
      <c r="L5" s="16">
        <v>3867</v>
      </c>
      <c r="M5" s="5">
        <f>Table1[[#This Row],[Total Capacity of Warehouse]]-Table1[[#This Row],[NCDEX Approved Capacity]]</f>
        <v>0</v>
      </c>
      <c r="N5" s="6">
        <v>0</v>
      </c>
      <c r="O5" s="6">
        <v>0</v>
      </c>
      <c r="P5" s="6">
        <v>0</v>
      </c>
      <c r="Q5" s="6">
        <v>0</v>
      </c>
      <c r="R5" s="7">
        <f>O5+P5-Q5</f>
        <v>0</v>
      </c>
      <c r="S5" s="7">
        <v>0</v>
      </c>
      <c r="T5" s="6">
        <v>0</v>
      </c>
      <c r="U5" s="6">
        <v>0</v>
      </c>
      <c r="V5" s="6">
        <v>0</v>
      </c>
      <c r="W5" s="6">
        <f t="shared" ref="W5" si="6">T5+U5-V5</f>
        <v>0</v>
      </c>
      <c r="X5" s="6">
        <v>0</v>
      </c>
      <c r="Y5" s="8">
        <f>R5+W5</f>
        <v>0</v>
      </c>
      <c r="Z5" s="8">
        <f>S5+X5</f>
        <v>0</v>
      </c>
      <c r="AA5" s="10" t="s">
        <v>413</v>
      </c>
      <c r="AB5" s="5">
        <f>IFERROR(VLOOKUP(Table1[[#This Row],[WDRA Code]],Details!A:A,1,0),"ERROR")</f>
        <v>4566774</v>
      </c>
      <c r="AC5" s="5" t="str">
        <f>IFERROR(VLOOKUP(Table1[[#This Row],[Delivery location]],Details!C:C,1,0),"ERROR")</f>
        <v>JODHPUR</v>
      </c>
      <c r="AD5" s="5" t="str">
        <f>IFERROR(VLOOKUP(Table1[[#This Row],[State]],Details!E:E,1,0),"ERROR")</f>
        <v>RAJASTHAN</v>
      </c>
      <c r="AE5" s="5" t="str">
        <f>IFERROR(VLOOKUP(Table1[[#This Row],[UOM]],Details!G:G,1,0),"ERROR")</f>
        <v>MT</v>
      </c>
      <c r="AF5" s="16" t="str">
        <f>IF(Table1[[#This Row],[WDRA CODE Check]]="ERROR","ERROR",IF(Table1[[#This Row],[Delivery location Check]]="ERROR","ERROR",IF(Table1[[#This Row],[State Check]]="ERROR","ERROR",IF(Table1[[#This Row],[UOM Check]]="ERROR","ERROR","NO ISSUE"))))</f>
        <v>NO ISSUE</v>
      </c>
      <c r="AG5" s="5" t="str">
        <f>IF(SUM(Table1[NN Opening Stock])-SUM('Yesterday Stock'!R:R)=0,"","MISMATCH IN OPENING and Closing Stock")</f>
        <v/>
      </c>
      <c r="AH5" s="14" t="str">
        <f>IF(SUM(Table1[NE Opening Stock])-SUM('Yesterday Stock'!W:W)=0,"","MISMATCH in OPENING and Closing Stock")</f>
        <v/>
      </c>
    </row>
    <row r="6" spans="1:34" x14ac:dyDescent="0.25">
      <c r="A6" s="19" t="str">
        <f>Details!$N$3</f>
        <v>W53</v>
      </c>
      <c r="B6" s="9" t="s">
        <v>408</v>
      </c>
      <c r="C6" s="5">
        <v>4566774</v>
      </c>
      <c r="D6" s="5" t="s">
        <v>425</v>
      </c>
      <c r="E6" s="5" t="s">
        <v>409</v>
      </c>
      <c r="F6" s="20" t="s">
        <v>424</v>
      </c>
      <c r="G6" s="5" t="s">
        <v>85</v>
      </c>
      <c r="H6" s="5" t="s">
        <v>412</v>
      </c>
      <c r="I6" s="5" t="s">
        <v>31</v>
      </c>
      <c r="J6" s="16">
        <v>3867</v>
      </c>
      <c r="K6" s="20">
        <v>1</v>
      </c>
      <c r="L6" s="16">
        <v>3867</v>
      </c>
      <c r="M6" s="5">
        <f>Table1[[#This Row],[Total Capacity of Warehouse]]-Table1[[#This Row],[NCDEX Approved Capacity]]</f>
        <v>0</v>
      </c>
      <c r="N6" s="6">
        <v>0</v>
      </c>
      <c r="O6" s="6">
        <v>0</v>
      </c>
      <c r="P6" s="6">
        <v>0</v>
      </c>
      <c r="Q6" s="6">
        <v>0</v>
      </c>
      <c r="R6" s="7">
        <f t="shared" si="3"/>
        <v>0</v>
      </c>
      <c r="S6" s="7">
        <v>0</v>
      </c>
      <c r="T6" s="6">
        <v>0</v>
      </c>
      <c r="U6" s="6">
        <v>0</v>
      </c>
      <c r="V6" s="6">
        <v>0</v>
      </c>
      <c r="W6" s="6">
        <f t="shared" si="4"/>
        <v>0</v>
      </c>
      <c r="X6" s="6">
        <v>0</v>
      </c>
      <c r="Y6" s="8">
        <f t="shared" si="5"/>
        <v>0</v>
      </c>
      <c r="Z6" s="21">
        <f>S6+X6</f>
        <v>0</v>
      </c>
      <c r="AA6" s="10" t="s">
        <v>413</v>
      </c>
      <c r="AB6" s="5">
        <f>IFERROR(VLOOKUP(Table1[[#This Row],[WDRA Code]],Details!A:A,1,0),"ERROR")</f>
        <v>4566774</v>
      </c>
      <c r="AC6" s="5" t="str">
        <f>IFERROR(VLOOKUP(Table1[[#This Row],[Delivery location]],Details!C:C,1,0),"ERROR")</f>
        <v>JODHPUR</v>
      </c>
      <c r="AD6" s="16" t="str">
        <f>IFERROR(VLOOKUP(Table1[[#This Row],[State]],Details!E:E,1,0),"ERROR")</f>
        <v>RAJASTHAN</v>
      </c>
      <c r="AE6" s="20" t="str">
        <f>IFERROR(VLOOKUP(Table1[[#This Row],[UOM]],Details!G:G,1,0),"ERROR")</f>
        <v>MT</v>
      </c>
      <c r="AF6" s="16" t="str">
        <f>IF(Table1[[#This Row],[WDRA CODE Check]]="ERROR","ERROR",IF(Table1[[#This Row],[Delivery location Check]]="ERROR","ERROR",IF(Table1[[#This Row],[State Check]]="ERROR","ERROR",IF(Table1[[#This Row],[UOM Check]]="ERROR","ERROR","NO ISSUE"))))</f>
        <v>NO ISSUE</v>
      </c>
      <c r="AG6" s="20" t="str">
        <f>IF(SUM(Table1[NN Opening Stock])-SUM('Yesterday Stock'!R:R)=0,"","MISMATCH IN OPENING and Closing Stock")</f>
        <v/>
      </c>
      <c r="AH6" s="22" t="str">
        <f>IF(SUM(Table1[NE Opening Stock])-SUM('Yesterday Stock'!W:W)=0,"","MISMATCH in OPENING and Closing Stock")</f>
        <v/>
      </c>
    </row>
    <row r="7" spans="1:34" x14ac:dyDescent="0.25">
      <c r="N7">
        <v>0</v>
      </c>
    </row>
  </sheetData>
  <conditionalFormatting sqref="AB1:AF1048576">
    <cfRule type="containsText" dxfId="5" priority="2" operator="containsText" text="ERROR">
      <formula>NOT(ISERROR(SEARCH("ERROR",AB1)))</formula>
    </cfRule>
  </conditionalFormatting>
  <conditionalFormatting sqref="AF1:AF1048576">
    <cfRule type="containsText" dxfId="4" priority="3" operator="containsText" text="NO">
      <formula>NOT(ISERROR(SEARCH("NO",AF1)))</formula>
    </cfRule>
  </conditionalFormatting>
  <conditionalFormatting sqref="AG1:AH1048576">
    <cfRule type="containsText" dxfId="3" priority="1" operator="containsText" text="MISMATCH">
      <formula>NOT(ISERROR(SEARCH("MISMATCH",AG1)))</formula>
    </cfRule>
  </conditionalFormatting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H5"/>
  <sheetViews>
    <sheetView workbookViewId="0"/>
  </sheetViews>
  <sheetFormatPr defaultRowHeight="15" x14ac:dyDescent="0.25"/>
  <cols>
    <col min="1" max="1" width="6.85546875" bestFit="1" customWidth="1"/>
    <col min="2" max="2" width="10" bestFit="1" customWidth="1"/>
    <col min="3" max="3" width="13.7109375" bestFit="1" customWidth="1"/>
    <col min="4" max="4" width="15.85546875" bestFit="1" customWidth="1"/>
    <col min="5" max="5" width="14.85546875" bestFit="1" customWidth="1"/>
    <col min="6" max="6" width="17.85546875" bestFit="1" customWidth="1"/>
    <col min="7" max="7" width="11.42578125" bestFit="1" customWidth="1"/>
    <col min="8" max="8" width="15.85546875" bestFit="1" customWidth="1"/>
    <col min="9" max="9" width="8" bestFit="1" customWidth="1"/>
    <col min="10" max="10" width="25.28515625" bestFit="1" customWidth="1"/>
    <col min="11" max="11" width="41.85546875" bestFit="1" customWidth="1"/>
    <col min="12" max="12" width="23" bestFit="1" customWidth="1"/>
    <col min="13" max="13" width="18.5703125" bestFit="1" customWidth="1"/>
    <col min="14" max="14" width="11.5703125" bestFit="1" customWidth="1"/>
    <col min="15" max="15" width="15.85546875" bestFit="1" customWidth="1"/>
    <col min="16" max="16" width="10.7109375" bestFit="1" customWidth="1"/>
    <col min="17" max="17" width="13.7109375" bestFit="1" customWidth="1"/>
    <col min="18" max="18" width="14.85546875" bestFit="1" customWidth="1"/>
    <col min="19" max="19" width="25.140625" bestFit="1" customWidth="1"/>
    <col min="20" max="20" width="15.5703125" bestFit="1" customWidth="1"/>
    <col min="21" max="21" width="10.42578125" bestFit="1" customWidth="1"/>
    <col min="22" max="22" width="13.42578125" bestFit="1" customWidth="1"/>
    <col min="23" max="23" width="14.5703125" bestFit="1" customWidth="1"/>
    <col min="24" max="24" width="24.85546875" bestFit="1" customWidth="1"/>
    <col min="25" max="25" width="20.85546875" bestFit="1" customWidth="1"/>
    <col min="26" max="26" width="34.42578125" bestFit="1" customWidth="1"/>
    <col min="27" max="27" width="42.85546875" bestFit="1" customWidth="1"/>
  </cols>
  <sheetData>
    <row r="1" spans="1:34" x14ac:dyDescent="0.25">
      <c r="A1" s="1" t="s">
        <v>0</v>
      </c>
      <c r="B1" s="1" t="s">
        <v>1</v>
      </c>
      <c r="C1" s="1" t="s">
        <v>379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380</v>
      </c>
      <c r="AC1" s="1" t="s">
        <v>378</v>
      </c>
      <c r="AD1" s="1" t="s">
        <v>373</v>
      </c>
      <c r="AE1" s="1" t="s">
        <v>374</v>
      </c>
      <c r="AF1" s="1" t="s">
        <v>375</v>
      </c>
      <c r="AG1" s="1" t="s">
        <v>376</v>
      </c>
      <c r="AH1" s="1" t="s">
        <v>377</v>
      </c>
    </row>
    <row r="2" spans="1:34" x14ac:dyDescent="0.25">
      <c r="A2" s="5" t="str">
        <f>Details!$N$3</f>
        <v>W53</v>
      </c>
      <c r="B2" s="9" t="s">
        <v>408</v>
      </c>
      <c r="C2" s="5">
        <v>1890017</v>
      </c>
      <c r="D2" s="5" t="s">
        <v>414</v>
      </c>
      <c r="E2" s="5" t="s">
        <v>409</v>
      </c>
      <c r="F2" s="5" t="s">
        <v>410</v>
      </c>
      <c r="G2" s="5" t="s">
        <v>85</v>
      </c>
      <c r="H2" s="5" t="s">
        <v>411</v>
      </c>
      <c r="I2" s="5" t="s">
        <v>31</v>
      </c>
      <c r="J2" s="5">
        <v>2618</v>
      </c>
      <c r="K2" s="5">
        <v>1</v>
      </c>
      <c r="L2" s="5">
        <v>2618</v>
      </c>
      <c r="M2" s="5">
        <f>#REF!-#REF!</f>
        <v>0</v>
      </c>
      <c r="N2" s="5">
        <v>731.05799999999999</v>
      </c>
      <c r="O2" s="6">
        <v>0</v>
      </c>
      <c r="P2" s="6">
        <v>0</v>
      </c>
      <c r="Q2" s="6">
        <v>0</v>
      </c>
      <c r="R2" s="7">
        <f t="shared" ref="R2:R5" si="0">O2+P2-Q2</f>
        <v>0</v>
      </c>
      <c r="S2" s="7">
        <v>0</v>
      </c>
      <c r="T2" s="6">
        <v>0</v>
      </c>
      <c r="U2" s="6">
        <v>0</v>
      </c>
      <c r="V2" s="6">
        <v>0</v>
      </c>
      <c r="W2" s="6">
        <f t="shared" ref="W2:W5" si="1">T2+U2-V2</f>
        <v>0</v>
      </c>
      <c r="X2" s="6">
        <v>0</v>
      </c>
      <c r="Y2" s="8">
        <f t="shared" ref="Y2:Z5" si="2">R2+W2</f>
        <v>0</v>
      </c>
      <c r="Z2" s="8">
        <f t="shared" si="2"/>
        <v>0</v>
      </c>
      <c r="AA2" s="10" t="s">
        <v>413</v>
      </c>
      <c r="AB2" s="5" t="str">
        <f>IFERROR(VLOOKUP(#REF!,Details!A:A,1,0),"ERROR")</f>
        <v>ERROR</v>
      </c>
      <c r="AC2" s="5" t="str">
        <f>IFERROR(VLOOKUP(#REF!,Details!C:C,1,0),"ERROR")</f>
        <v>JODHPUR</v>
      </c>
      <c r="AD2" s="5" t="str">
        <f>IFERROR(VLOOKUP(#REF!,Details!E:E,1,0),"ERROR")</f>
        <v>RAJASTHAN</v>
      </c>
      <c r="AE2" s="5" t="str">
        <f>IFERROR(VLOOKUP(#REF!,Details!G:G,1,0),"ERROR")</f>
        <v>MT</v>
      </c>
      <c r="AF2" s="5" t="str">
        <f>IF(#REF!="ERROR","ERROR",IF(#REF!="ERROR","ERROR",IF(#REF!="ERROR","ERROR",IF(#REF!="ERROR","ERROR","NO ISSUE"))))</f>
        <v>NO ISSUE</v>
      </c>
      <c r="AG2" s="5" t="str">
        <f>IF(SUM(#REF!)-SUM('Yesterday Stock'!R:R)=0,"","MISMATCH IN OPENING and Closing Stock")</f>
        <v/>
      </c>
      <c r="AH2" s="5" t="str">
        <f>IF(SUM(#REF!)-SUM('Yesterday Stock'!W:W)=0,"","MISMATCH in OPENING and Closing Stock")</f>
        <v/>
      </c>
    </row>
    <row r="3" spans="1:34" x14ac:dyDescent="0.25">
      <c r="A3" s="5" t="str">
        <f>Details!$N$3</f>
        <v>W53</v>
      </c>
      <c r="B3" s="9" t="s">
        <v>408</v>
      </c>
      <c r="C3" s="5">
        <v>1890017</v>
      </c>
      <c r="D3" s="5" t="s">
        <v>414</v>
      </c>
      <c r="E3" s="5" t="s">
        <v>409</v>
      </c>
      <c r="F3" s="5" t="s">
        <v>410</v>
      </c>
      <c r="G3" s="5" t="s">
        <v>85</v>
      </c>
      <c r="H3" s="5" t="s">
        <v>412</v>
      </c>
      <c r="I3" s="5" t="s">
        <v>31</v>
      </c>
      <c r="J3" s="5">
        <v>2618</v>
      </c>
      <c r="K3" s="5">
        <v>1</v>
      </c>
      <c r="L3" s="5">
        <v>2618</v>
      </c>
      <c r="M3" s="5">
        <f>#REF!-#REF!</f>
        <v>0</v>
      </c>
      <c r="N3" s="5">
        <v>260.38</v>
      </c>
      <c r="O3" s="6">
        <v>0</v>
      </c>
      <c r="P3" s="6">
        <v>0</v>
      </c>
      <c r="Q3" s="6">
        <v>0</v>
      </c>
      <c r="R3" s="7">
        <f t="shared" si="0"/>
        <v>0</v>
      </c>
      <c r="S3" s="7">
        <v>0</v>
      </c>
      <c r="T3" s="6">
        <v>0</v>
      </c>
      <c r="U3" s="6">
        <v>0</v>
      </c>
      <c r="V3" s="6">
        <v>0</v>
      </c>
      <c r="W3" s="6">
        <f t="shared" si="1"/>
        <v>0</v>
      </c>
      <c r="X3" s="6">
        <v>0</v>
      </c>
      <c r="Y3" s="8">
        <f t="shared" si="2"/>
        <v>0</v>
      </c>
      <c r="Z3" s="8">
        <f t="shared" si="2"/>
        <v>0</v>
      </c>
      <c r="AA3" s="10" t="s">
        <v>413</v>
      </c>
      <c r="AB3" s="5" t="str">
        <f>IFERROR(VLOOKUP(#REF!,Details!A:A,1,0),"ERROR")</f>
        <v>ERROR</v>
      </c>
      <c r="AC3" s="5" t="str">
        <f>IFERROR(VLOOKUP(#REF!,Details!C:C,1,0),"ERROR")</f>
        <v>JODHPUR</v>
      </c>
      <c r="AD3" s="5" t="str">
        <f>IFERROR(VLOOKUP(#REF!,Details!E:E,1,0),"ERROR")</f>
        <v>RAJASTHAN</v>
      </c>
      <c r="AE3" s="5" t="str">
        <f>IFERROR(VLOOKUP(#REF!,Details!G:G,1,0),"ERROR")</f>
        <v>MT</v>
      </c>
      <c r="AF3" s="5" t="str">
        <f>IF(#REF!="ERROR","ERROR",IF(#REF!="ERROR","ERROR",IF(#REF!="ERROR","ERROR",IF(#REF!="ERROR","ERROR","NO ISSUE"))))</f>
        <v>NO ISSUE</v>
      </c>
      <c r="AG3" s="5" t="str">
        <f>IF(SUM(#REF!)-SUM('Yesterday Stock'!R:R)=0,"","MISMATCH IN OPENING and Closing Stock")</f>
        <v/>
      </c>
      <c r="AH3" s="5" t="str">
        <f>IF(SUM(#REF!)-SUM('Yesterday Stock'!W:W)=0,"","MISMATCH in OPENING and Closing Stock")</f>
        <v/>
      </c>
    </row>
    <row r="4" spans="1:34" x14ac:dyDescent="0.25">
      <c r="A4" s="16" t="str">
        <f>Details!$N$3</f>
        <v>W53</v>
      </c>
      <c r="B4" s="9" t="s">
        <v>408</v>
      </c>
      <c r="C4" s="16">
        <v>6842223</v>
      </c>
      <c r="D4" s="5" t="s">
        <v>417</v>
      </c>
      <c r="E4" s="5" t="s">
        <v>409</v>
      </c>
      <c r="F4" s="16" t="s">
        <v>420</v>
      </c>
      <c r="G4" s="5" t="s">
        <v>85</v>
      </c>
      <c r="H4" s="5" t="s">
        <v>411</v>
      </c>
      <c r="I4" s="5" t="s">
        <v>31</v>
      </c>
      <c r="J4" s="16">
        <v>2412</v>
      </c>
      <c r="K4" s="16">
        <v>1</v>
      </c>
      <c r="L4" s="16">
        <v>2412</v>
      </c>
      <c r="M4" s="5">
        <f>#REF!-#REF!</f>
        <v>0</v>
      </c>
      <c r="N4" s="5">
        <v>1999.9349999999984</v>
      </c>
      <c r="O4" s="6">
        <v>0</v>
      </c>
      <c r="P4" s="6">
        <v>0</v>
      </c>
      <c r="Q4" s="6">
        <v>0</v>
      </c>
      <c r="R4" s="7">
        <f t="shared" si="0"/>
        <v>0</v>
      </c>
      <c r="S4" s="7">
        <v>0</v>
      </c>
      <c r="T4" s="6">
        <v>0</v>
      </c>
      <c r="U4" s="6">
        <v>0</v>
      </c>
      <c r="V4" s="6">
        <v>0</v>
      </c>
      <c r="W4" s="6">
        <f t="shared" si="1"/>
        <v>0</v>
      </c>
      <c r="X4" s="6">
        <v>0</v>
      </c>
      <c r="Y4" s="8">
        <f t="shared" si="2"/>
        <v>0</v>
      </c>
      <c r="Z4" s="17">
        <f>S4+X4</f>
        <v>0</v>
      </c>
      <c r="AA4" s="10" t="s">
        <v>413</v>
      </c>
      <c r="AB4" s="5" t="str">
        <f>IFERROR(VLOOKUP(#REF!,Details!A:A,1,0),"ERROR")</f>
        <v>ERROR</v>
      </c>
      <c r="AC4" s="5" t="str">
        <f>IFERROR(VLOOKUP(#REF!,Details!C:C,1,0),"ERROR")</f>
        <v>JODHPUR</v>
      </c>
      <c r="AD4" s="16" t="str">
        <f>IFERROR(VLOOKUP(#REF!,Details!E:E,1,0),"ERROR")</f>
        <v>RAJASTHAN</v>
      </c>
      <c r="AE4" s="16" t="str">
        <f>IFERROR(VLOOKUP(#REF!,Details!G:G,1,0),"ERROR")</f>
        <v>MT</v>
      </c>
      <c r="AF4" s="16" t="str">
        <f>IF(#REF!="ERROR","ERROR",IF(#REF!="ERROR","ERROR",IF(#REF!="ERROR","ERROR",IF(#REF!="ERROR","ERROR","NO ISSUE"))))</f>
        <v>NO ISSUE</v>
      </c>
      <c r="AG4" s="16" t="str">
        <f>IF(SUM(#REF!)-SUM('Yesterday Stock'!R:R)=0,"","MISMATCH IN OPENING and Closing Stock")</f>
        <v/>
      </c>
      <c r="AH4" s="16" t="str">
        <f>IF(SUM(#REF!)-SUM('Yesterday Stock'!W:W)=0,"","MISMATCH in OPENING and Closing Stock")</f>
        <v/>
      </c>
    </row>
    <row r="5" spans="1:34" x14ac:dyDescent="0.25">
      <c r="A5" s="16" t="str">
        <f>Details!$N$3</f>
        <v>W53</v>
      </c>
      <c r="B5" s="9" t="s">
        <v>408</v>
      </c>
      <c r="C5" s="16">
        <v>6850234</v>
      </c>
      <c r="D5" s="16" t="s">
        <v>418</v>
      </c>
      <c r="E5" s="16" t="s">
        <v>419</v>
      </c>
      <c r="F5" s="16" t="s">
        <v>421</v>
      </c>
      <c r="G5" s="16" t="s">
        <v>422</v>
      </c>
      <c r="H5" s="16" t="s">
        <v>423</v>
      </c>
      <c r="I5" s="5" t="s">
        <v>31</v>
      </c>
      <c r="J5" s="16">
        <v>1499</v>
      </c>
      <c r="K5" s="16">
        <v>1</v>
      </c>
      <c r="L5" s="16">
        <v>1499</v>
      </c>
      <c r="M5" s="5">
        <f>#REF!-#REF!</f>
        <v>0</v>
      </c>
      <c r="N5" s="5">
        <v>1387.98</v>
      </c>
      <c r="O5" s="6">
        <v>0</v>
      </c>
      <c r="P5" s="6">
        <v>0</v>
      </c>
      <c r="Q5" s="6">
        <v>0</v>
      </c>
      <c r="R5" s="7">
        <f t="shared" si="0"/>
        <v>0</v>
      </c>
      <c r="S5" s="7">
        <v>0</v>
      </c>
      <c r="T5" s="6">
        <v>0</v>
      </c>
      <c r="U5" s="6">
        <v>0</v>
      </c>
      <c r="V5" s="6">
        <v>0</v>
      </c>
      <c r="W5" s="6">
        <f t="shared" si="1"/>
        <v>0</v>
      </c>
      <c r="X5" s="6">
        <v>0</v>
      </c>
      <c r="Y5" s="8">
        <f t="shared" si="2"/>
        <v>0</v>
      </c>
      <c r="Z5" s="17">
        <f>S5+X5</f>
        <v>0</v>
      </c>
      <c r="AA5" s="10" t="s">
        <v>413</v>
      </c>
      <c r="AB5" s="16" t="str">
        <f>IFERROR(VLOOKUP(#REF!,Details!A:A,1,0),"ERROR")</f>
        <v>ERROR</v>
      </c>
      <c r="AC5" s="5" t="str">
        <f>IFERROR(VLOOKUP(#REF!,Details!C:C,1,0),"ERROR")</f>
        <v xml:space="preserve">KADI </v>
      </c>
      <c r="AD5" s="16" t="str">
        <f>IFERROR(VLOOKUP(#REF!,Details!E:E,1,0),"ERROR")</f>
        <v xml:space="preserve">GUJARAT </v>
      </c>
      <c r="AE5" s="16" t="str">
        <f>IFERROR(VLOOKUP(#REF!,Details!G:G,1,0),"ERROR")</f>
        <v>MT</v>
      </c>
      <c r="AF5" s="16" t="str">
        <f>IF(#REF!="ERROR","ERROR",IF(#REF!="ERROR","ERROR",IF(#REF!="ERROR","ERROR",IF(#REF!="ERROR","ERROR","NO ISSUE"))))</f>
        <v>NO ISSUE</v>
      </c>
      <c r="AG5" s="16" t="str">
        <f>IF(SUM(#REF!)-SUM('Yesterday Stock'!R:R)=0,"","MISMATCH IN OPENING and Closing Stock")</f>
        <v/>
      </c>
      <c r="AH5" s="16" t="str">
        <f>IF(SUM(#REF!)-SUM('Yesterday Stock'!W:W)=0,"","MISMATCH in OPENING and Closing Stock")</f>
        <v/>
      </c>
    </row>
  </sheetData>
  <autoFilter ref="A1:AA1" xr:uid="{00000000-0009-0000-0000-000002000000}"/>
  <conditionalFormatting sqref="AB1:AF5">
    <cfRule type="containsText" dxfId="2" priority="2" operator="containsText" text="ERROR">
      <formula>NOT(ISERROR(SEARCH("ERROR",AB1)))</formula>
    </cfRule>
  </conditionalFormatting>
  <conditionalFormatting sqref="AF1:AF5">
    <cfRule type="containsText" dxfId="1" priority="3" operator="containsText" text="NO">
      <formula>NOT(ISERROR(SEARCH("NO",AF1)))</formula>
    </cfRule>
  </conditionalFormatting>
  <conditionalFormatting sqref="AG1:AH5">
    <cfRule type="containsText" dxfId="0" priority="1" operator="containsText" text="MISMATCH">
      <formula>NOT(ISERROR(SEARCH("MISMATCH",AG1)))</formula>
    </cfRule>
  </conditionalFormatting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315"/>
  <sheetViews>
    <sheetView workbookViewId="0">
      <selection activeCell="A11" sqref="A11"/>
    </sheetView>
  </sheetViews>
  <sheetFormatPr defaultRowHeight="15" x14ac:dyDescent="0.25"/>
  <cols>
    <col min="1" max="1" width="14.5703125" customWidth="1"/>
    <col min="3" max="3" width="22" bestFit="1" customWidth="1"/>
    <col min="5" max="5" width="27.5703125" bestFit="1" customWidth="1"/>
    <col min="7" max="7" width="5.140625" bestFit="1" customWidth="1"/>
    <col min="14" max="14" width="6.85546875" hidden="1" customWidth="1"/>
  </cols>
  <sheetData>
    <row r="1" spans="1:14" x14ac:dyDescent="0.25">
      <c r="A1" s="4" t="s">
        <v>381</v>
      </c>
    </row>
    <row r="2" spans="1:14" ht="45.75" thickBot="1" x14ac:dyDescent="0.3">
      <c r="A2" s="2" t="s">
        <v>372</v>
      </c>
      <c r="C2" s="2" t="s">
        <v>3</v>
      </c>
      <c r="E2" s="2" t="s">
        <v>5</v>
      </c>
      <c r="G2" s="2" t="s">
        <v>7</v>
      </c>
      <c r="N2" s="2" t="s">
        <v>0</v>
      </c>
    </row>
    <row r="3" spans="1:14" ht="15.75" thickTop="1" x14ac:dyDescent="0.25">
      <c r="A3">
        <v>3790016</v>
      </c>
      <c r="C3" t="s">
        <v>26</v>
      </c>
      <c r="E3" t="s">
        <v>27</v>
      </c>
      <c r="G3" t="s">
        <v>28</v>
      </c>
      <c r="N3" t="s">
        <v>382</v>
      </c>
    </row>
    <row r="4" spans="1:14" x14ac:dyDescent="0.25">
      <c r="A4">
        <v>1890017</v>
      </c>
      <c r="C4" t="s">
        <v>29</v>
      </c>
      <c r="E4" t="s">
        <v>30</v>
      </c>
      <c r="G4" t="s">
        <v>31</v>
      </c>
    </row>
    <row r="5" spans="1:14" x14ac:dyDescent="0.25">
      <c r="A5">
        <v>1010750</v>
      </c>
      <c r="C5" t="s">
        <v>32</v>
      </c>
      <c r="E5" t="s">
        <v>33</v>
      </c>
    </row>
    <row r="6" spans="1:14" x14ac:dyDescent="0.25">
      <c r="A6">
        <v>6717573</v>
      </c>
      <c r="C6" t="s">
        <v>34</v>
      </c>
      <c r="E6" t="s">
        <v>35</v>
      </c>
    </row>
    <row r="7" spans="1:14" x14ac:dyDescent="0.25">
      <c r="A7">
        <v>6712897</v>
      </c>
      <c r="C7" t="s">
        <v>36</v>
      </c>
      <c r="E7" t="s">
        <v>37</v>
      </c>
    </row>
    <row r="8" spans="1:14" x14ac:dyDescent="0.25">
      <c r="A8" t="s">
        <v>416</v>
      </c>
      <c r="C8" t="s">
        <v>38</v>
      </c>
      <c r="E8" t="s">
        <v>39</v>
      </c>
    </row>
    <row r="9" spans="1:14" x14ac:dyDescent="0.25">
      <c r="A9">
        <v>6842223</v>
      </c>
      <c r="C9" t="s">
        <v>40</v>
      </c>
      <c r="E9" t="s">
        <v>41</v>
      </c>
    </row>
    <row r="10" spans="1:14" x14ac:dyDescent="0.25">
      <c r="A10">
        <v>6850234</v>
      </c>
      <c r="C10" t="s">
        <v>42</v>
      </c>
      <c r="E10" t="s">
        <v>43</v>
      </c>
    </row>
    <row r="11" spans="1:14" x14ac:dyDescent="0.25">
      <c r="A11" s="5">
        <v>4566774</v>
      </c>
      <c r="C11" t="s">
        <v>44</v>
      </c>
      <c r="E11" t="s">
        <v>45</v>
      </c>
    </row>
    <row r="12" spans="1:14" x14ac:dyDescent="0.25">
      <c r="C12" t="s">
        <v>46</v>
      </c>
      <c r="E12" t="s">
        <v>47</v>
      </c>
    </row>
    <row r="13" spans="1:14" x14ac:dyDescent="0.25">
      <c r="C13" t="s">
        <v>48</v>
      </c>
      <c r="E13" t="s">
        <v>49</v>
      </c>
    </row>
    <row r="14" spans="1:14" x14ac:dyDescent="0.25">
      <c r="C14" t="s">
        <v>50</v>
      </c>
      <c r="E14" t="s">
        <v>51</v>
      </c>
    </row>
    <row r="15" spans="1:14" x14ac:dyDescent="0.25">
      <c r="C15" t="s">
        <v>52</v>
      </c>
      <c r="E15" t="s">
        <v>53</v>
      </c>
    </row>
    <row r="16" spans="1:14" x14ac:dyDescent="0.25">
      <c r="C16" t="s">
        <v>54</v>
      </c>
      <c r="E16" t="s">
        <v>55</v>
      </c>
    </row>
    <row r="17" spans="3:5" x14ac:dyDescent="0.25">
      <c r="C17" t="s">
        <v>56</v>
      </c>
      <c r="E17" t="s">
        <v>57</v>
      </c>
    </row>
    <row r="18" spans="3:5" x14ac:dyDescent="0.25">
      <c r="C18" t="s">
        <v>58</v>
      </c>
      <c r="E18" t="s">
        <v>59</v>
      </c>
    </row>
    <row r="19" spans="3:5" x14ac:dyDescent="0.25">
      <c r="C19" t="s">
        <v>60</v>
      </c>
      <c r="E19" t="s">
        <v>61</v>
      </c>
    </row>
    <row r="20" spans="3:5" x14ac:dyDescent="0.25">
      <c r="C20" t="s">
        <v>62</v>
      </c>
      <c r="E20" t="s">
        <v>63</v>
      </c>
    </row>
    <row r="21" spans="3:5" x14ac:dyDescent="0.25">
      <c r="C21" t="s">
        <v>64</v>
      </c>
      <c r="E21" t="s">
        <v>65</v>
      </c>
    </row>
    <row r="22" spans="3:5" x14ac:dyDescent="0.25">
      <c r="C22" t="s">
        <v>66</v>
      </c>
      <c r="E22" t="s">
        <v>67</v>
      </c>
    </row>
    <row r="23" spans="3:5" x14ac:dyDescent="0.25">
      <c r="C23" t="s">
        <v>68</v>
      </c>
      <c r="E23" t="s">
        <v>69</v>
      </c>
    </row>
    <row r="24" spans="3:5" x14ac:dyDescent="0.25">
      <c r="C24" t="s">
        <v>70</v>
      </c>
      <c r="E24" t="s">
        <v>71</v>
      </c>
    </row>
    <row r="25" spans="3:5" x14ac:dyDescent="0.25">
      <c r="C25" t="s">
        <v>72</v>
      </c>
      <c r="E25" t="s">
        <v>73</v>
      </c>
    </row>
    <row r="26" spans="3:5" x14ac:dyDescent="0.25">
      <c r="C26" t="s">
        <v>74</v>
      </c>
      <c r="E26" t="s">
        <v>75</v>
      </c>
    </row>
    <row r="27" spans="3:5" x14ac:dyDescent="0.25">
      <c r="C27" t="s">
        <v>76</v>
      </c>
      <c r="E27" t="s">
        <v>77</v>
      </c>
    </row>
    <row r="28" spans="3:5" x14ac:dyDescent="0.25">
      <c r="C28" t="s">
        <v>78</v>
      </c>
      <c r="E28" t="s">
        <v>79</v>
      </c>
    </row>
    <row r="29" spans="3:5" x14ac:dyDescent="0.25">
      <c r="C29" t="s">
        <v>80</v>
      </c>
      <c r="E29" t="s">
        <v>81</v>
      </c>
    </row>
    <row r="30" spans="3:5" x14ac:dyDescent="0.25">
      <c r="C30" t="s">
        <v>82</v>
      </c>
      <c r="E30" t="s">
        <v>83</v>
      </c>
    </row>
    <row r="31" spans="3:5" x14ac:dyDescent="0.25">
      <c r="C31" t="s">
        <v>84</v>
      </c>
      <c r="E31" t="s">
        <v>85</v>
      </c>
    </row>
    <row r="32" spans="3:5" x14ac:dyDescent="0.25">
      <c r="C32" t="s">
        <v>86</v>
      </c>
      <c r="E32" t="s">
        <v>87</v>
      </c>
    </row>
    <row r="33" spans="3:5" x14ac:dyDescent="0.25">
      <c r="C33" t="s">
        <v>88</v>
      </c>
      <c r="E33" t="s">
        <v>89</v>
      </c>
    </row>
    <row r="34" spans="3:5" x14ac:dyDescent="0.25">
      <c r="C34" t="s">
        <v>90</v>
      </c>
      <c r="E34" t="s">
        <v>91</v>
      </c>
    </row>
    <row r="35" spans="3:5" x14ac:dyDescent="0.25">
      <c r="C35" t="s">
        <v>92</v>
      </c>
      <c r="E35" t="s">
        <v>93</v>
      </c>
    </row>
    <row r="36" spans="3:5" x14ac:dyDescent="0.25">
      <c r="C36" t="s">
        <v>94</v>
      </c>
      <c r="E36" t="s">
        <v>95</v>
      </c>
    </row>
    <row r="37" spans="3:5" x14ac:dyDescent="0.25">
      <c r="C37" t="s">
        <v>96</v>
      </c>
      <c r="E37" t="s">
        <v>97</v>
      </c>
    </row>
    <row r="38" spans="3:5" x14ac:dyDescent="0.25">
      <c r="C38" t="s">
        <v>98</v>
      </c>
      <c r="E38" t="s">
        <v>99</v>
      </c>
    </row>
    <row r="39" spans="3:5" x14ac:dyDescent="0.25">
      <c r="C39" t="s">
        <v>100</v>
      </c>
      <c r="E39" t="s">
        <v>422</v>
      </c>
    </row>
    <row r="40" spans="3:5" x14ac:dyDescent="0.25">
      <c r="C40" t="s">
        <v>101</v>
      </c>
    </row>
    <row r="41" spans="3:5" x14ac:dyDescent="0.25">
      <c r="C41" t="s">
        <v>102</v>
      </c>
    </row>
    <row r="42" spans="3:5" x14ac:dyDescent="0.25">
      <c r="C42" t="s">
        <v>103</v>
      </c>
    </row>
    <row r="43" spans="3:5" x14ac:dyDescent="0.25">
      <c r="C43" t="s">
        <v>104</v>
      </c>
    </row>
    <row r="44" spans="3:5" x14ac:dyDescent="0.25">
      <c r="C44" t="s">
        <v>105</v>
      </c>
    </row>
    <row r="45" spans="3:5" x14ac:dyDescent="0.25">
      <c r="C45" t="s">
        <v>106</v>
      </c>
    </row>
    <row r="46" spans="3:5" x14ac:dyDescent="0.25">
      <c r="C46" t="s">
        <v>107</v>
      </c>
    </row>
    <row r="47" spans="3:5" x14ac:dyDescent="0.25">
      <c r="C47" t="s">
        <v>108</v>
      </c>
    </row>
    <row r="48" spans="3:5" x14ac:dyDescent="0.25">
      <c r="C48" t="s">
        <v>109</v>
      </c>
    </row>
    <row r="49" spans="3:3" x14ac:dyDescent="0.25">
      <c r="C49" t="s">
        <v>110</v>
      </c>
    </row>
    <row r="50" spans="3:3" x14ac:dyDescent="0.25">
      <c r="C50" t="s">
        <v>111</v>
      </c>
    </row>
    <row r="51" spans="3:3" x14ac:dyDescent="0.25">
      <c r="C51" t="s">
        <v>112</v>
      </c>
    </row>
    <row r="52" spans="3:3" x14ac:dyDescent="0.25">
      <c r="C52" t="s">
        <v>113</v>
      </c>
    </row>
    <row r="53" spans="3:3" x14ac:dyDescent="0.25">
      <c r="C53" t="s">
        <v>114</v>
      </c>
    </row>
    <row r="54" spans="3:3" x14ac:dyDescent="0.25">
      <c r="C54" t="s">
        <v>115</v>
      </c>
    </row>
    <row r="55" spans="3:3" x14ac:dyDescent="0.25">
      <c r="C55" t="s">
        <v>116</v>
      </c>
    </row>
    <row r="56" spans="3:3" x14ac:dyDescent="0.25">
      <c r="C56" t="s">
        <v>117</v>
      </c>
    </row>
    <row r="57" spans="3:3" x14ac:dyDescent="0.25">
      <c r="C57" t="s">
        <v>118</v>
      </c>
    </row>
    <row r="58" spans="3:3" x14ac:dyDescent="0.25">
      <c r="C58" t="s">
        <v>119</v>
      </c>
    </row>
    <row r="59" spans="3:3" x14ac:dyDescent="0.25">
      <c r="C59" t="s">
        <v>120</v>
      </c>
    </row>
    <row r="60" spans="3:3" x14ac:dyDescent="0.25">
      <c r="C60" t="s">
        <v>121</v>
      </c>
    </row>
    <row r="61" spans="3:3" x14ac:dyDescent="0.25">
      <c r="C61" t="s">
        <v>122</v>
      </c>
    </row>
    <row r="62" spans="3:3" x14ac:dyDescent="0.25">
      <c r="C62" t="s">
        <v>123</v>
      </c>
    </row>
    <row r="63" spans="3:3" x14ac:dyDescent="0.25">
      <c r="C63" t="s">
        <v>124</v>
      </c>
    </row>
    <row r="64" spans="3:3" x14ac:dyDescent="0.25">
      <c r="C64" t="s">
        <v>125</v>
      </c>
    </row>
    <row r="65" spans="3:3" x14ac:dyDescent="0.25">
      <c r="C65" t="s">
        <v>126</v>
      </c>
    </row>
    <row r="66" spans="3:3" x14ac:dyDescent="0.25">
      <c r="C66" t="s">
        <v>127</v>
      </c>
    </row>
    <row r="67" spans="3:3" x14ac:dyDescent="0.25">
      <c r="C67" t="s">
        <v>128</v>
      </c>
    </row>
    <row r="68" spans="3:3" x14ac:dyDescent="0.25">
      <c r="C68" t="s">
        <v>129</v>
      </c>
    </row>
    <row r="69" spans="3:3" x14ac:dyDescent="0.25">
      <c r="C69" t="s">
        <v>130</v>
      </c>
    </row>
    <row r="70" spans="3:3" x14ac:dyDescent="0.25">
      <c r="C70" t="s">
        <v>131</v>
      </c>
    </row>
    <row r="71" spans="3:3" x14ac:dyDescent="0.25">
      <c r="C71" t="s">
        <v>132</v>
      </c>
    </row>
    <row r="72" spans="3:3" x14ac:dyDescent="0.25">
      <c r="C72" t="s">
        <v>133</v>
      </c>
    </row>
    <row r="73" spans="3:3" x14ac:dyDescent="0.25">
      <c r="C73" t="s">
        <v>133</v>
      </c>
    </row>
    <row r="74" spans="3:3" x14ac:dyDescent="0.25">
      <c r="C74" t="s">
        <v>134</v>
      </c>
    </row>
    <row r="75" spans="3:3" x14ac:dyDescent="0.25">
      <c r="C75" t="s">
        <v>135</v>
      </c>
    </row>
    <row r="76" spans="3:3" x14ac:dyDescent="0.25">
      <c r="C76" t="s">
        <v>136</v>
      </c>
    </row>
    <row r="77" spans="3:3" x14ac:dyDescent="0.25">
      <c r="C77" t="s">
        <v>137</v>
      </c>
    </row>
    <row r="78" spans="3:3" x14ac:dyDescent="0.25">
      <c r="C78" t="s">
        <v>138</v>
      </c>
    </row>
    <row r="79" spans="3:3" x14ac:dyDescent="0.25">
      <c r="C79" t="s">
        <v>139</v>
      </c>
    </row>
    <row r="80" spans="3:3" x14ac:dyDescent="0.25">
      <c r="C80" t="s">
        <v>140</v>
      </c>
    </row>
    <row r="81" spans="3:3" x14ac:dyDescent="0.25">
      <c r="C81" t="s">
        <v>141</v>
      </c>
    </row>
    <row r="82" spans="3:3" x14ac:dyDescent="0.25">
      <c r="C82" t="s">
        <v>142</v>
      </c>
    </row>
    <row r="83" spans="3:3" x14ac:dyDescent="0.25">
      <c r="C83" t="s">
        <v>143</v>
      </c>
    </row>
    <row r="84" spans="3:3" x14ac:dyDescent="0.25">
      <c r="C84" t="s">
        <v>144</v>
      </c>
    </row>
    <row r="85" spans="3:3" x14ac:dyDescent="0.25">
      <c r="C85" t="s">
        <v>145</v>
      </c>
    </row>
    <row r="86" spans="3:3" x14ac:dyDescent="0.25">
      <c r="C86" t="s">
        <v>146</v>
      </c>
    </row>
    <row r="87" spans="3:3" x14ac:dyDescent="0.25">
      <c r="C87" t="s">
        <v>147</v>
      </c>
    </row>
    <row r="88" spans="3:3" x14ac:dyDescent="0.25">
      <c r="C88" t="s">
        <v>148</v>
      </c>
    </row>
    <row r="89" spans="3:3" x14ac:dyDescent="0.25">
      <c r="C89" t="s">
        <v>149</v>
      </c>
    </row>
    <row r="90" spans="3:3" x14ac:dyDescent="0.25">
      <c r="C90" t="s">
        <v>150</v>
      </c>
    </row>
    <row r="91" spans="3:3" x14ac:dyDescent="0.25">
      <c r="C91" t="s">
        <v>151</v>
      </c>
    </row>
    <row r="92" spans="3:3" x14ac:dyDescent="0.25">
      <c r="C92" t="s">
        <v>152</v>
      </c>
    </row>
    <row r="93" spans="3:3" x14ac:dyDescent="0.25">
      <c r="C93" t="s">
        <v>153</v>
      </c>
    </row>
    <row r="94" spans="3:3" x14ac:dyDescent="0.25">
      <c r="C94" t="s">
        <v>154</v>
      </c>
    </row>
    <row r="95" spans="3:3" x14ac:dyDescent="0.25">
      <c r="C95" t="s">
        <v>155</v>
      </c>
    </row>
    <row r="96" spans="3:3" x14ac:dyDescent="0.25">
      <c r="C96" t="s">
        <v>156</v>
      </c>
    </row>
    <row r="97" spans="3:3" x14ac:dyDescent="0.25">
      <c r="C97" t="s">
        <v>157</v>
      </c>
    </row>
    <row r="98" spans="3:3" x14ac:dyDescent="0.25">
      <c r="C98" t="s">
        <v>158</v>
      </c>
    </row>
    <row r="99" spans="3:3" x14ac:dyDescent="0.25">
      <c r="C99" t="s">
        <v>159</v>
      </c>
    </row>
    <row r="100" spans="3:3" x14ac:dyDescent="0.25">
      <c r="C100" t="s">
        <v>160</v>
      </c>
    </row>
    <row r="101" spans="3:3" x14ac:dyDescent="0.25">
      <c r="C101" t="s">
        <v>161</v>
      </c>
    </row>
    <row r="102" spans="3:3" x14ac:dyDescent="0.25">
      <c r="C102" t="s">
        <v>162</v>
      </c>
    </row>
    <row r="103" spans="3:3" x14ac:dyDescent="0.25">
      <c r="C103" t="s">
        <v>163</v>
      </c>
    </row>
    <row r="104" spans="3:3" x14ac:dyDescent="0.25">
      <c r="C104" t="s">
        <v>164</v>
      </c>
    </row>
    <row r="105" spans="3:3" x14ac:dyDescent="0.25">
      <c r="C105" t="s">
        <v>165</v>
      </c>
    </row>
    <row r="106" spans="3:3" x14ac:dyDescent="0.25">
      <c r="C106" t="s">
        <v>166</v>
      </c>
    </row>
    <row r="107" spans="3:3" x14ac:dyDescent="0.25">
      <c r="C107" t="s">
        <v>167</v>
      </c>
    </row>
    <row r="108" spans="3:3" x14ac:dyDescent="0.25">
      <c r="C108" t="s">
        <v>168</v>
      </c>
    </row>
    <row r="109" spans="3:3" x14ac:dyDescent="0.25">
      <c r="C109" t="s">
        <v>169</v>
      </c>
    </row>
    <row r="110" spans="3:3" x14ac:dyDescent="0.25">
      <c r="C110" t="s">
        <v>170</v>
      </c>
    </row>
    <row r="111" spans="3:3" x14ac:dyDescent="0.25">
      <c r="C111" t="s">
        <v>171</v>
      </c>
    </row>
    <row r="112" spans="3:3" x14ac:dyDescent="0.25">
      <c r="C112" t="s">
        <v>172</v>
      </c>
    </row>
    <row r="113" spans="3:3" x14ac:dyDescent="0.25">
      <c r="C113" t="s">
        <v>173</v>
      </c>
    </row>
    <row r="114" spans="3:3" x14ac:dyDescent="0.25">
      <c r="C114" t="s">
        <v>174</v>
      </c>
    </row>
    <row r="115" spans="3:3" x14ac:dyDescent="0.25">
      <c r="C115" t="s">
        <v>175</v>
      </c>
    </row>
    <row r="116" spans="3:3" x14ac:dyDescent="0.25">
      <c r="C116" t="s">
        <v>176</v>
      </c>
    </row>
    <row r="117" spans="3:3" x14ac:dyDescent="0.25">
      <c r="C117" t="s">
        <v>177</v>
      </c>
    </row>
    <row r="118" spans="3:3" x14ac:dyDescent="0.25">
      <c r="C118" t="s">
        <v>178</v>
      </c>
    </row>
    <row r="119" spans="3:3" x14ac:dyDescent="0.25">
      <c r="C119" t="s">
        <v>179</v>
      </c>
    </row>
    <row r="120" spans="3:3" x14ac:dyDescent="0.25">
      <c r="C120" t="s">
        <v>180</v>
      </c>
    </row>
    <row r="121" spans="3:3" x14ac:dyDescent="0.25">
      <c r="C121" t="s">
        <v>181</v>
      </c>
    </row>
    <row r="122" spans="3:3" x14ac:dyDescent="0.25">
      <c r="C122" t="s">
        <v>182</v>
      </c>
    </row>
    <row r="123" spans="3:3" x14ac:dyDescent="0.25">
      <c r="C123" t="s">
        <v>183</v>
      </c>
    </row>
    <row r="124" spans="3:3" x14ac:dyDescent="0.25">
      <c r="C124" t="s">
        <v>184</v>
      </c>
    </row>
    <row r="125" spans="3:3" x14ac:dyDescent="0.25">
      <c r="C125" t="s">
        <v>185</v>
      </c>
    </row>
    <row r="126" spans="3:3" x14ac:dyDescent="0.25">
      <c r="C126" t="s">
        <v>186</v>
      </c>
    </row>
    <row r="127" spans="3:3" x14ac:dyDescent="0.25">
      <c r="C127" t="s">
        <v>187</v>
      </c>
    </row>
    <row r="128" spans="3:3" x14ac:dyDescent="0.25">
      <c r="C128" t="s">
        <v>188</v>
      </c>
    </row>
    <row r="129" spans="3:3" x14ac:dyDescent="0.25">
      <c r="C129" t="s">
        <v>189</v>
      </c>
    </row>
    <row r="130" spans="3:3" x14ac:dyDescent="0.25">
      <c r="C130" t="s">
        <v>190</v>
      </c>
    </row>
    <row r="131" spans="3:3" x14ac:dyDescent="0.25">
      <c r="C131" t="s">
        <v>191</v>
      </c>
    </row>
    <row r="132" spans="3:3" x14ac:dyDescent="0.25">
      <c r="C132" t="s">
        <v>192</v>
      </c>
    </row>
    <row r="133" spans="3:3" x14ac:dyDescent="0.25">
      <c r="C133" t="s">
        <v>193</v>
      </c>
    </row>
    <row r="134" spans="3:3" x14ac:dyDescent="0.25">
      <c r="C134" t="s">
        <v>194</v>
      </c>
    </row>
    <row r="135" spans="3:3" x14ac:dyDescent="0.25">
      <c r="C135" t="s">
        <v>195</v>
      </c>
    </row>
    <row r="136" spans="3:3" x14ac:dyDescent="0.25">
      <c r="C136" t="s">
        <v>196</v>
      </c>
    </row>
    <row r="137" spans="3:3" x14ac:dyDescent="0.25">
      <c r="C137" t="s">
        <v>197</v>
      </c>
    </row>
    <row r="138" spans="3:3" x14ac:dyDescent="0.25">
      <c r="C138" t="s">
        <v>198</v>
      </c>
    </row>
    <row r="139" spans="3:3" x14ac:dyDescent="0.25">
      <c r="C139" t="s">
        <v>199</v>
      </c>
    </row>
    <row r="140" spans="3:3" x14ac:dyDescent="0.25">
      <c r="C140" t="s">
        <v>200</v>
      </c>
    </row>
    <row r="141" spans="3:3" x14ac:dyDescent="0.25">
      <c r="C141" t="s">
        <v>201</v>
      </c>
    </row>
    <row r="142" spans="3:3" x14ac:dyDescent="0.25">
      <c r="C142" t="s">
        <v>202</v>
      </c>
    </row>
    <row r="143" spans="3:3" x14ac:dyDescent="0.25">
      <c r="C143" t="s">
        <v>203</v>
      </c>
    </row>
    <row r="144" spans="3:3" x14ac:dyDescent="0.25">
      <c r="C144" t="s">
        <v>204</v>
      </c>
    </row>
    <row r="145" spans="3:3" x14ac:dyDescent="0.25">
      <c r="C145" t="s">
        <v>205</v>
      </c>
    </row>
    <row r="146" spans="3:3" x14ac:dyDescent="0.25">
      <c r="C146" t="s">
        <v>206</v>
      </c>
    </row>
    <row r="147" spans="3:3" x14ac:dyDescent="0.25">
      <c r="C147" t="s">
        <v>207</v>
      </c>
    </row>
    <row r="148" spans="3:3" x14ac:dyDescent="0.25">
      <c r="C148" t="s">
        <v>208</v>
      </c>
    </row>
    <row r="149" spans="3:3" x14ac:dyDescent="0.25">
      <c r="C149" t="s">
        <v>209</v>
      </c>
    </row>
    <row r="150" spans="3:3" x14ac:dyDescent="0.25">
      <c r="C150" t="s">
        <v>210</v>
      </c>
    </row>
    <row r="151" spans="3:3" x14ac:dyDescent="0.25">
      <c r="C151" t="s">
        <v>211</v>
      </c>
    </row>
    <row r="152" spans="3:3" x14ac:dyDescent="0.25">
      <c r="C152" t="s">
        <v>212</v>
      </c>
    </row>
    <row r="153" spans="3:3" x14ac:dyDescent="0.25">
      <c r="C153" t="s">
        <v>213</v>
      </c>
    </row>
    <row r="154" spans="3:3" x14ac:dyDescent="0.25">
      <c r="C154" t="s">
        <v>214</v>
      </c>
    </row>
    <row r="155" spans="3:3" x14ac:dyDescent="0.25">
      <c r="C155" t="s">
        <v>215</v>
      </c>
    </row>
    <row r="156" spans="3:3" x14ac:dyDescent="0.25">
      <c r="C156" t="s">
        <v>61</v>
      </c>
    </row>
    <row r="157" spans="3:3" x14ac:dyDescent="0.25">
      <c r="C157" t="s">
        <v>216</v>
      </c>
    </row>
    <row r="158" spans="3:3" x14ac:dyDescent="0.25">
      <c r="C158" t="s">
        <v>217</v>
      </c>
    </row>
    <row r="159" spans="3:3" x14ac:dyDescent="0.25">
      <c r="C159" t="s">
        <v>218</v>
      </c>
    </row>
    <row r="160" spans="3:3" x14ac:dyDescent="0.25">
      <c r="C160" t="s">
        <v>219</v>
      </c>
    </row>
    <row r="161" spans="3:3" x14ac:dyDescent="0.25">
      <c r="C161" t="s">
        <v>220</v>
      </c>
    </row>
    <row r="162" spans="3:3" x14ac:dyDescent="0.25">
      <c r="C162" t="s">
        <v>221</v>
      </c>
    </row>
    <row r="163" spans="3:3" x14ac:dyDescent="0.25">
      <c r="C163" t="s">
        <v>222</v>
      </c>
    </row>
    <row r="164" spans="3:3" x14ac:dyDescent="0.25">
      <c r="C164" t="s">
        <v>223</v>
      </c>
    </row>
    <row r="165" spans="3:3" x14ac:dyDescent="0.25">
      <c r="C165" t="s">
        <v>224</v>
      </c>
    </row>
    <row r="166" spans="3:3" x14ac:dyDescent="0.25">
      <c r="C166" t="s">
        <v>225</v>
      </c>
    </row>
    <row r="167" spans="3:3" x14ac:dyDescent="0.25">
      <c r="C167" t="s">
        <v>226</v>
      </c>
    </row>
    <row r="168" spans="3:3" x14ac:dyDescent="0.25">
      <c r="C168" t="s">
        <v>227</v>
      </c>
    </row>
    <row r="169" spans="3:3" x14ac:dyDescent="0.25">
      <c r="C169" t="s">
        <v>228</v>
      </c>
    </row>
    <row r="170" spans="3:3" x14ac:dyDescent="0.25">
      <c r="C170" t="s">
        <v>229</v>
      </c>
    </row>
    <row r="171" spans="3:3" x14ac:dyDescent="0.25">
      <c r="C171" t="s">
        <v>230</v>
      </c>
    </row>
    <row r="172" spans="3:3" x14ac:dyDescent="0.25">
      <c r="C172" t="s">
        <v>231</v>
      </c>
    </row>
    <row r="173" spans="3:3" x14ac:dyDescent="0.25">
      <c r="C173" t="s">
        <v>232</v>
      </c>
    </row>
    <row r="174" spans="3:3" x14ac:dyDescent="0.25">
      <c r="C174" t="s">
        <v>233</v>
      </c>
    </row>
    <row r="175" spans="3:3" x14ac:dyDescent="0.25">
      <c r="C175" t="s">
        <v>234</v>
      </c>
    </row>
    <row r="176" spans="3:3" x14ac:dyDescent="0.25">
      <c r="C176" t="s">
        <v>235</v>
      </c>
    </row>
    <row r="177" spans="3:3" x14ac:dyDescent="0.25">
      <c r="C177" t="s">
        <v>236</v>
      </c>
    </row>
    <row r="178" spans="3:3" x14ac:dyDescent="0.25">
      <c r="C178" t="s">
        <v>237</v>
      </c>
    </row>
    <row r="179" spans="3:3" x14ac:dyDescent="0.25">
      <c r="C179" t="s">
        <v>238</v>
      </c>
    </row>
    <row r="180" spans="3:3" x14ac:dyDescent="0.25">
      <c r="C180" t="s">
        <v>239</v>
      </c>
    </row>
    <row r="181" spans="3:3" x14ac:dyDescent="0.25">
      <c r="C181" t="s">
        <v>240</v>
      </c>
    </row>
    <row r="182" spans="3:3" x14ac:dyDescent="0.25">
      <c r="C182" t="s">
        <v>241</v>
      </c>
    </row>
    <row r="183" spans="3:3" x14ac:dyDescent="0.25">
      <c r="C183" t="s">
        <v>242</v>
      </c>
    </row>
    <row r="184" spans="3:3" x14ac:dyDescent="0.25">
      <c r="C184" t="s">
        <v>243</v>
      </c>
    </row>
    <row r="185" spans="3:3" x14ac:dyDescent="0.25">
      <c r="C185" t="s">
        <v>244</v>
      </c>
    </row>
    <row r="186" spans="3:3" x14ac:dyDescent="0.25">
      <c r="C186" t="s">
        <v>245</v>
      </c>
    </row>
    <row r="187" spans="3:3" x14ac:dyDescent="0.25">
      <c r="C187" t="s">
        <v>246</v>
      </c>
    </row>
    <row r="188" spans="3:3" x14ac:dyDescent="0.25">
      <c r="C188" t="s">
        <v>247</v>
      </c>
    </row>
    <row r="189" spans="3:3" x14ac:dyDescent="0.25">
      <c r="C189" t="s">
        <v>248</v>
      </c>
    </row>
    <row r="190" spans="3:3" x14ac:dyDescent="0.25">
      <c r="C190" t="s">
        <v>249</v>
      </c>
    </row>
    <row r="191" spans="3:3" x14ac:dyDescent="0.25">
      <c r="C191" t="s">
        <v>250</v>
      </c>
    </row>
    <row r="192" spans="3:3" x14ac:dyDescent="0.25">
      <c r="C192" t="s">
        <v>251</v>
      </c>
    </row>
    <row r="193" spans="3:3" x14ac:dyDescent="0.25">
      <c r="C193" t="s">
        <v>252</v>
      </c>
    </row>
    <row r="194" spans="3:3" x14ac:dyDescent="0.25">
      <c r="C194" t="s">
        <v>253</v>
      </c>
    </row>
    <row r="195" spans="3:3" x14ac:dyDescent="0.25">
      <c r="C195" t="s">
        <v>254</v>
      </c>
    </row>
    <row r="196" spans="3:3" x14ac:dyDescent="0.25">
      <c r="C196" t="s">
        <v>255</v>
      </c>
    </row>
    <row r="197" spans="3:3" x14ac:dyDescent="0.25">
      <c r="C197" t="s">
        <v>256</v>
      </c>
    </row>
    <row r="198" spans="3:3" x14ac:dyDescent="0.25">
      <c r="C198" t="s">
        <v>257</v>
      </c>
    </row>
    <row r="199" spans="3:3" x14ac:dyDescent="0.25">
      <c r="C199" t="s">
        <v>258</v>
      </c>
    </row>
    <row r="200" spans="3:3" x14ac:dyDescent="0.25">
      <c r="C200" t="s">
        <v>259</v>
      </c>
    </row>
    <row r="201" spans="3:3" x14ac:dyDescent="0.25">
      <c r="C201" t="s">
        <v>260</v>
      </c>
    </row>
    <row r="202" spans="3:3" x14ac:dyDescent="0.25">
      <c r="C202" t="s">
        <v>261</v>
      </c>
    </row>
    <row r="203" spans="3:3" x14ac:dyDescent="0.25">
      <c r="C203" t="s">
        <v>262</v>
      </c>
    </row>
    <row r="204" spans="3:3" x14ac:dyDescent="0.25">
      <c r="C204" t="s">
        <v>263</v>
      </c>
    </row>
    <row r="205" spans="3:3" x14ac:dyDescent="0.25">
      <c r="C205" t="s">
        <v>264</v>
      </c>
    </row>
    <row r="206" spans="3:3" x14ac:dyDescent="0.25">
      <c r="C206" t="s">
        <v>265</v>
      </c>
    </row>
    <row r="207" spans="3:3" x14ac:dyDescent="0.25">
      <c r="C207" t="s">
        <v>266</v>
      </c>
    </row>
    <row r="208" spans="3:3" x14ac:dyDescent="0.25">
      <c r="C208" t="s">
        <v>267</v>
      </c>
    </row>
    <row r="209" spans="3:3" x14ac:dyDescent="0.25">
      <c r="C209" t="s">
        <v>268</v>
      </c>
    </row>
    <row r="210" spans="3:3" x14ac:dyDescent="0.25">
      <c r="C210" t="s">
        <v>269</v>
      </c>
    </row>
    <row r="211" spans="3:3" x14ac:dyDescent="0.25">
      <c r="C211" t="s">
        <v>270</v>
      </c>
    </row>
    <row r="212" spans="3:3" x14ac:dyDescent="0.25">
      <c r="C212" t="s">
        <v>271</v>
      </c>
    </row>
    <row r="213" spans="3:3" x14ac:dyDescent="0.25">
      <c r="C213" t="s">
        <v>272</v>
      </c>
    </row>
    <row r="214" spans="3:3" x14ac:dyDescent="0.25">
      <c r="C214" t="s">
        <v>273</v>
      </c>
    </row>
    <row r="215" spans="3:3" x14ac:dyDescent="0.25">
      <c r="C215" t="s">
        <v>274</v>
      </c>
    </row>
    <row r="216" spans="3:3" x14ac:dyDescent="0.25">
      <c r="C216" t="s">
        <v>275</v>
      </c>
    </row>
    <row r="217" spans="3:3" x14ac:dyDescent="0.25">
      <c r="C217" t="s">
        <v>276</v>
      </c>
    </row>
    <row r="218" spans="3:3" x14ac:dyDescent="0.25">
      <c r="C218" t="s">
        <v>277</v>
      </c>
    </row>
    <row r="219" spans="3:3" x14ac:dyDescent="0.25">
      <c r="C219" t="s">
        <v>278</v>
      </c>
    </row>
    <row r="220" spans="3:3" x14ac:dyDescent="0.25">
      <c r="C220" t="s">
        <v>279</v>
      </c>
    </row>
    <row r="221" spans="3:3" x14ac:dyDescent="0.25">
      <c r="C221" t="s">
        <v>280</v>
      </c>
    </row>
    <row r="222" spans="3:3" x14ac:dyDescent="0.25">
      <c r="C222" t="s">
        <v>281</v>
      </c>
    </row>
    <row r="223" spans="3:3" x14ac:dyDescent="0.25">
      <c r="C223" t="s">
        <v>282</v>
      </c>
    </row>
    <row r="224" spans="3:3" x14ac:dyDescent="0.25">
      <c r="C224" t="s">
        <v>283</v>
      </c>
    </row>
    <row r="225" spans="3:3" x14ac:dyDescent="0.25">
      <c r="C225" t="s">
        <v>284</v>
      </c>
    </row>
    <row r="226" spans="3:3" x14ac:dyDescent="0.25">
      <c r="C226" t="s">
        <v>285</v>
      </c>
    </row>
    <row r="227" spans="3:3" x14ac:dyDescent="0.25">
      <c r="C227" t="s">
        <v>286</v>
      </c>
    </row>
    <row r="228" spans="3:3" x14ac:dyDescent="0.25">
      <c r="C228" t="s">
        <v>287</v>
      </c>
    </row>
    <row r="229" spans="3:3" x14ac:dyDescent="0.25">
      <c r="C229" t="s">
        <v>288</v>
      </c>
    </row>
    <row r="230" spans="3:3" x14ac:dyDescent="0.25">
      <c r="C230" t="s">
        <v>289</v>
      </c>
    </row>
    <row r="231" spans="3:3" x14ac:dyDescent="0.25">
      <c r="C231" t="s">
        <v>290</v>
      </c>
    </row>
    <row r="232" spans="3:3" x14ac:dyDescent="0.25">
      <c r="C232" t="s">
        <v>291</v>
      </c>
    </row>
    <row r="233" spans="3:3" x14ac:dyDescent="0.25">
      <c r="C233" t="s">
        <v>292</v>
      </c>
    </row>
    <row r="234" spans="3:3" x14ac:dyDescent="0.25">
      <c r="C234" t="s">
        <v>293</v>
      </c>
    </row>
    <row r="235" spans="3:3" x14ac:dyDescent="0.25">
      <c r="C235" t="s">
        <v>294</v>
      </c>
    </row>
    <row r="236" spans="3:3" x14ac:dyDescent="0.25">
      <c r="C236" t="s">
        <v>295</v>
      </c>
    </row>
    <row r="237" spans="3:3" x14ac:dyDescent="0.25">
      <c r="C237" t="s">
        <v>296</v>
      </c>
    </row>
    <row r="238" spans="3:3" x14ac:dyDescent="0.25">
      <c r="C238" t="s">
        <v>297</v>
      </c>
    </row>
    <row r="239" spans="3:3" x14ac:dyDescent="0.25">
      <c r="C239" t="s">
        <v>298</v>
      </c>
    </row>
    <row r="240" spans="3:3" x14ac:dyDescent="0.25">
      <c r="C240" t="s">
        <v>299</v>
      </c>
    </row>
    <row r="241" spans="3:3" x14ac:dyDescent="0.25">
      <c r="C241" t="s">
        <v>300</v>
      </c>
    </row>
    <row r="242" spans="3:3" x14ac:dyDescent="0.25">
      <c r="C242" t="s">
        <v>301</v>
      </c>
    </row>
    <row r="243" spans="3:3" x14ac:dyDescent="0.25">
      <c r="C243" t="s">
        <v>302</v>
      </c>
    </row>
    <row r="244" spans="3:3" x14ac:dyDescent="0.25">
      <c r="C244" t="s">
        <v>303</v>
      </c>
    </row>
    <row r="245" spans="3:3" x14ac:dyDescent="0.25">
      <c r="C245" t="s">
        <v>304</v>
      </c>
    </row>
    <row r="246" spans="3:3" x14ac:dyDescent="0.25">
      <c r="C246" t="s">
        <v>305</v>
      </c>
    </row>
    <row r="247" spans="3:3" x14ac:dyDescent="0.25">
      <c r="C247" t="s">
        <v>306</v>
      </c>
    </row>
    <row r="248" spans="3:3" x14ac:dyDescent="0.25">
      <c r="C248" t="s">
        <v>307</v>
      </c>
    </row>
    <row r="249" spans="3:3" x14ac:dyDescent="0.25">
      <c r="C249" t="s">
        <v>308</v>
      </c>
    </row>
    <row r="250" spans="3:3" x14ac:dyDescent="0.25">
      <c r="C250" t="s">
        <v>309</v>
      </c>
    </row>
    <row r="251" spans="3:3" x14ac:dyDescent="0.25">
      <c r="C251" t="s">
        <v>310</v>
      </c>
    </row>
    <row r="252" spans="3:3" x14ac:dyDescent="0.25">
      <c r="C252" t="s">
        <v>311</v>
      </c>
    </row>
    <row r="253" spans="3:3" x14ac:dyDescent="0.25">
      <c r="C253" t="s">
        <v>312</v>
      </c>
    </row>
    <row r="254" spans="3:3" x14ac:dyDescent="0.25">
      <c r="C254" t="s">
        <v>313</v>
      </c>
    </row>
    <row r="255" spans="3:3" x14ac:dyDescent="0.25">
      <c r="C255" t="s">
        <v>314</v>
      </c>
    </row>
    <row r="256" spans="3:3" x14ac:dyDescent="0.25">
      <c r="C256" t="s">
        <v>315</v>
      </c>
    </row>
    <row r="257" spans="3:3" x14ac:dyDescent="0.25">
      <c r="C257" t="s">
        <v>316</v>
      </c>
    </row>
    <row r="258" spans="3:3" x14ac:dyDescent="0.25">
      <c r="C258" t="s">
        <v>317</v>
      </c>
    </row>
    <row r="259" spans="3:3" x14ac:dyDescent="0.25">
      <c r="C259" t="s">
        <v>318</v>
      </c>
    </row>
    <row r="260" spans="3:3" x14ac:dyDescent="0.25">
      <c r="C260" t="s">
        <v>319</v>
      </c>
    </row>
    <row r="261" spans="3:3" x14ac:dyDescent="0.25">
      <c r="C261" t="s">
        <v>320</v>
      </c>
    </row>
    <row r="262" spans="3:3" x14ac:dyDescent="0.25">
      <c r="C262" t="s">
        <v>321</v>
      </c>
    </row>
    <row r="263" spans="3:3" x14ac:dyDescent="0.25">
      <c r="C263" t="s">
        <v>322</v>
      </c>
    </row>
    <row r="264" spans="3:3" x14ac:dyDescent="0.25">
      <c r="C264" t="s">
        <v>323</v>
      </c>
    </row>
    <row r="265" spans="3:3" x14ac:dyDescent="0.25">
      <c r="C265" t="s">
        <v>324</v>
      </c>
    </row>
    <row r="266" spans="3:3" x14ac:dyDescent="0.25">
      <c r="C266" t="s">
        <v>325</v>
      </c>
    </row>
    <row r="267" spans="3:3" x14ac:dyDescent="0.25">
      <c r="C267" t="s">
        <v>326</v>
      </c>
    </row>
    <row r="268" spans="3:3" x14ac:dyDescent="0.25">
      <c r="C268" t="s">
        <v>327</v>
      </c>
    </row>
    <row r="269" spans="3:3" x14ac:dyDescent="0.25">
      <c r="C269" t="s">
        <v>328</v>
      </c>
    </row>
    <row r="270" spans="3:3" x14ac:dyDescent="0.25">
      <c r="C270" t="s">
        <v>329</v>
      </c>
    </row>
    <row r="271" spans="3:3" x14ac:dyDescent="0.25">
      <c r="C271" t="s">
        <v>330</v>
      </c>
    </row>
    <row r="272" spans="3:3" x14ac:dyDescent="0.25">
      <c r="C272" t="s">
        <v>331</v>
      </c>
    </row>
    <row r="273" spans="3:3" x14ac:dyDescent="0.25">
      <c r="C273" t="s">
        <v>332</v>
      </c>
    </row>
    <row r="274" spans="3:3" x14ac:dyDescent="0.25">
      <c r="C274" t="s">
        <v>333</v>
      </c>
    </row>
    <row r="275" spans="3:3" x14ac:dyDescent="0.25">
      <c r="C275" t="s">
        <v>334</v>
      </c>
    </row>
    <row r="276" spans="3:3" x14ac:dyDescent="0.25">
      <c r="C276" t="s">
        <v>335</v>
      </c>
    </row>
    <row r="277" spans="3:3" x14ac:dyDescent="0.25">
      <c r="C277" t="s">
        <v>336</v>
      </c>
    </row>
    <row r="278" spans="3:3" x14ac:dyDescent="0.25">
      <c r="C278" t="s">
        <v>337</v>
      </c>
    </row>
    <row r="279" spans="3:3" x14ac:dyDescent="0.25">
      <c r="C279" t="s">
        <v>338</v>
      </c>
    </row>
    <row r="280" spans="3:3" x14ac:dyDescent="0.25">
      <c r="C280" t="s">
        <v>339</v>
      </c>
    </row>
    <row r="281" spans="3:3" x14ac:dyDescent="0.25">
      <c r="C281" t="s">
        <v>340</v>
      </c>
    </row>
    <row r="282" spans="3:3" x14ac:dyDescent="0.25">
      <c r="C282" t="s">
        <v>341</v>
      </c>
    </row>
    <row r="283" spans="3:3" x14ac:dyDescent="0.25">
      <c r="C283" t="s">
        <v>342</v>
      </c>
    </row>
    <row r="284" spans="3:3" x14ac:dyDescent="0.25">
      <c r="C284" t="s">
        <v>343</v>
      </c>
    </row>
    <row r="285" spans="3:3" x14ac:dyDescent="0.25">
      <c r="C285" t="s">
        <v>344</v>
      </c>
    </row>
    <row r="286" spans="3:3" x14ac:dyDescent="0.25">
      <c r="C286" t="s">
        <v>345</v>
      </c>
    </row>
    <row r="287" spans="3:3" x14ac:dyDescent="0.25">
      <c r="C287" t="s">
        <v>346</v>
      </c>
    </row>
    <row r="288" spans="3:3" x14ac:dyDescent="0.25">
      <c r="C288" t="s">
        <v>347</v>
      </c>
    </row>
    <row r="289" spans="3:3" x14ac:dyDescent="0.25">
      <c r="C289" t="s">
        <v>348</v>
      </c>
    </row>
    <row r="290" spans="3:3" x14ac:dyDescent="0.25">
      <c r="C290" t="s">
        <v>349</v>
      </c>
    </row>
    <row r="291" spans="3:3" x14ac:dyDescent="0.25">
      <c r="C291" t="s">
        <v>350</v>
      </c>
    </row>
    <row r="292" spans="3:3" x14ac:dyDescent="0.25">
      <c r="C292" t="s">
        <v>351</v>
      </c>
    </row>
    <row r="293" spans="3:3" x14ac:dyDescent="0.25">
      <c r="C293" t="s">
        <v>352</v>
      </c>
    </row>
    <row r="294" spans="3:3" x14ac:dyDescent="0.25">
      <c r="C294" t="s">
        <v>353</v>
      </c>
    </row>
    <row r="295" spans="3:3" x14ac:dyDescent="0.25">
      <c r="C295" t="s">
        <v>354</v>
      </c>
    </row>
    <row r="296" spans="3:3" x14ac:dyDescent="0.25">
      <c r="C296" t="s">
        <v>355</v>
      </c>
    </row>
    <row r="297" spans="3:3" x14ac:dyDescent="0.25">
      <c r="C297" t="s">
        <v>356</v>
      </c>
    </row>
    <row r="298" spans="3:3" x14ac:dyDescent="0.25">
      <c r="C298" t="s">
        <v>357</v>
      </c>
    </row>
    <row r="299" spans="3:3" x14ac:dyDescent="0.25">
      <c r="C299" t="s">
        <v>358</v>
      </c>
    </row>
    <row r="300" spans="3:3" x14ac:dyDescent="0.25">
      <c r="C300" t="s">
        <v>359</v>
      </c>
    </row>
    <row r="301" spans="3:3" x14ac:dyDescent="0.25">
      <c r="C301" t="s">
        <v>360</v>
      </c>
    </row>
    <row r="302" spans="3:3" x14ac:dyDescent="0.25">
      <c r="C302" t="s">
        <v>361</v>
      </c>
    </row>
    <row r="303" spans="3:3" x14ac:dyDescent="0.25">
      <c r="C303" t="s">
        <v>362</v>
      </c>
    </row>
    <row r="304" spans="3:3" x14ac:dyDescent="0.25">
      <c r="C304" t="s">
        <v>363</v>
      </c>
    </row>
    <row r="305" spans="3:3" x14ac:dyDescent="0.25">
      <c r="C305" t="s">
        <v>364</v>
      </c>
    </row>
    <row r="306" spans="3:3" x14ac:dyDescent="0.25">
      <c r="C306" t="s">
        <v>365</v>
      </c>
    </row>
    <row r="307" spans="3:3" x14ac:dyDescent="0.25">
      <c r="C307" t="s">
        <v>366</v>
      </c>
    </row>
    <row r="308" spans="3:3" x14ac:dyDescent="0.25">
      <c r="C308" t="s">
        <v>367</v>
      </c>
    </row>
    <row r="309" spans="3:3" x14ac:dyDescent="0.25">
      <c r="C309" t="s">
        <v>368</v>
      </c>
    </row>
    <row r="310" spans="3:3" x14ac:dyDescent="0.25">
      <c r="C310" t="s">
        <v>369</v>
      </c>
    </row>
    <row r="311" spans="3:3" x14ac:dyDescent="0.25">
      <c r="C311" t="s">
        <v>370</v>
      </c>
    </row>
    <row r="312" spans="3:3" x14ac:dyDescent="0.25">
      <c r="C312" t="s">
        <v>371</v>
      </c>
    </row>
    <row r="313" spans="3:3" x14ac:dyDescent="0.25">
      <c r="C313" t="s">
        <v>419</v>
      </c>
    </row>
    <row r="314" spans="3:3" x14ac:dyDescent="0.25">
      <c r="C314" s="5" t="s">
        <v>415</v>
      </c>
    </row>
    <row r="315" spans="3:3" x14ac:dyDescent="0.25">
      <c r="C315" t="s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Instructions</vt:lpstr>
      <vt:lpstr>Closing Stock</vt:lpstr>
      <vt:lpstr>Yesterday Stock</vt:lpstr>
      <vt:lpstr>Details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GIRISH POOJARI</dc:creator>
  <cp:lastModifiedBy>Mugdha Vijay Lokhande/NBHC/Professional Warehousing</cp:lastModifiedBy>
  <dcterms:created xsi:type="dcterms:W3CDTF">2021-05-12T10:45:52Z</dcterms:created>
  <dcterms:modified xsi:type="dcterms:W3CDTF">2026-07-10T11:31:34Z</dcterms:modified>
</cp:coreProperties>
</file>